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24226"/>
  <mc:AlternateContent xmlns:mc="http://schemas.openxmlformats.org/markup-compatibility/2006">
    <mc:Choice Requires="x15">
      <x15ac:absPath xmlns:x15ac="http://schemas.microsoft.com/office/spreadsheetml/2010/11/ac" url="https://rcpch.sharepoint.com/teams/training-and-quality/Training Services Documents/TS Certification/CCT &amp; Certification (not including CESR)/CCT/CV Guidance &amp; Calculator/CCT calculator/"/>
    </mc:Choice>
  </mc:AlternateContent>
  <xr:revisionPtr revIDLastSave="23" documentId="8_{B9AE587E-487E-4E0E-BC82-9136CE56020A}" xr6:coauthVersionLast="47" xr6:coauthVersionMax="47" xr10:uidLastSave="{3361BE52-41EC-46B9-92AB-0BE058FC7B0F}"/>
  <workbookProtection workbookAlgorithmName="SHA-512" workbookHashValue="UM9coTAlyB4tUaFFk6CbOZOWKh7PxehQo3qzmEpziY7PvlN844y0duN0eyvZJF+szmfbhV6jBHxtyABiC+sOKw==" workbookSaltValue="Rv1FUt+Ijk8RdS1beizcyQ==" workbookSpinCount="100000" lockStructure="1"/>
  <bookViews>
    <workbookView xWindow="-120" yWindow="-120" windowWidth="29040" windowHeight="15990" activeTab="1" xr2:uid="{00000000-000D-0000-FFFF-FFFF00000000}"/>
  </bookViews>
  <sheets>
    <sheet name="Instructions" sheetId="2" r:id="rId1"/>
    <sheet name="Training Progression Guide" sheetId="3" r:id="rId2"/>
    <sheet name="Example" sheetId="5" r:id="rId3"/>
  </sheets>
  <definedNames>
    <definedName name="ted" localSheetId="2">Example!#REF!</definedName>
    <definedName name="ted">'Training Progression Guide'!#REF!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 i="3" l="1"/>
  <c r="D42" i="5"/>
  <c r="D45" i="3"/>
  <c r="D41" i="5"/>
  <c r="G40" i="5"/>
  <c r="H40" i="5" s="1"/>
  <c r="I40" i="5" s="1"/>
  <c r="G39" i="5"/>
  <c r="H39" i="5" s="1"/>
  <c r="I39" i="5" s="1"/>
  <c r="G38" i="5"/>
  <c r="H38" i="5" s="1"/>
  <c r="I38" i="5" s="1"/>
  <c r="G37" i="5"/>
  <c r="H37" i="5" s="1"/>
  <c r="I37" i="5" s="1"/>
  <c r="G36" i="5"/>
  <c r="H36" i="5" s="1"/>
  <c r="I36" i="5" s="1"/>
  <c r="G35" i="5"/>
  <c r="H35" i="5" s="1"/>
  <c r="I35" i="5" s="1"/>
  <c r="G34" i="5"/>
  <c r="H34" i="5" s="1"/>
  <c r="I34" i="5" s="1"/>
  <c r="G33" i="5"/>
  <c r="H33" i="5" s="1"/>
  <c r="I33" i="5" s="1"/>
  <c r="G32" i="5"/>
  <c r="H32" i="5" s="1"/>
  <c r="I32" i="5" s="1"/>
  <c r="G31" i="5"/>
  <c r="H31" i="5" s="1"/>
  <c r="I31" i="5" s="1"/>
  <c r="G30" i="5"/>
  <c r="H30" i="5" s="1"/>
  <c r="I30" i="5" s="1"/>
  <c r="G29" i="5"/>
  <c r="H29" i="5" s="1"/>
  <c r="I29" i="5" s="1"/>
  <c r="G28" i="5"/>
  <c r="H28" i="5" s="1"/>
  <c r="I28" i="5" s="1"/>
  <c r="G27" i="5"/>
  <c r="H27" i="5" s="1"/>
  <c r="I27" i="5" s="1"/>
  <c r="G26" i="5"/>
  <c r="H26" i="5" s="1"/>
  <c r="I26" i="5" s="1"/>
  <c r="G25" i="5"/>
  <c r="H25" i="5" s="1"/>
  <c r="I25" i="5" s="1"/>
  <c r="G24" i="5"/>
  <c r="H24" i="5" s="1"/>
  <c r="I24" i="5" s="1"/>
  <c r="G23" i="5"/>
  <c r="H23" i="5" s="1"/>
  <c r="I23" i="5" s="1"/>
  <c r="G22" i="5"/>
  <c r="H22" i="5" s="1"/>
  <c r="I22" i="5" s="1"/>
  <c r="G21" i="5"/>
  <c r="H21" i="5" s="1"/>
  <c r="I21" i="5" s="1"/>
  <c r="G20" i="5"/>
  <c r="H20" i="5" s="1"/>
  <c r="I20" i="5" s="1"/>
  <c r="G19" i="5"/>
  <c r="H19" i="5" s="1"/>
  <c r="I19" i="5" s="1"/>
  <c r="G18" i="5"/>
  <c r="H18" i="5" s="1"/>
  <c r="I18" i="5" s="1"/>
  <c r="G17" i="5"/>
  <c r="H17" i="5" s="1"/>
  <c r="I17" i="5" s="1"/>
  <c r="G16" i="5"/>
  <c r="H16" i="5" s="1"/>
  <c r="I16" i="5" s="1"/>
  <c r="G15" i="5"/>
  <c r="H15" i="5" s="1"/>
  <c r="I15" i="5" s="1"/>
  <c r="G14" i="5"/>
  <c r="H14" i="5" s="1"/>
  <c r="I14" i="5" s="1"/>
  <c r="G13" i="5"/>
  <c r="H13" i="5" s="1"/>
  <c r="I13" i="5" s="1"/>
  <c r="G12" i="5"/>
  <c r="H12" i="5" s="1"/>
  <c r="I12" i="5" s="1"/>
  <c r="G11" i="5"/>
  <c r="H11" i="5" s="1"/>
  <c r="I11" i="5" s="1"/>
  <c r="G10" i="5"/>
  <c r="H10" i="5" s="1"/>
  <c r="I10" i="5" s="1"/>
  <c r="G9" i="5"/>
  <c r="H9" i="5" s="1"/>
  <c r="I9" i="5" s="1"/>
  <c r="G8" i="5"/>
  <c r="H8" i="5" s="1"/>
  <c r="D43" i="5" l="1"/>
  <c r="I45" i="5" s="1"/>
  <c r="H41" i="5"/>
  <c r="I41" i="5" s="1"/>
  <c r="H42" i="5"/>
  <c r="I42" i="5" s="1"/>
  <c r="I8" i="5"/>
  <c r="H43" i="5"/>
  <c r="I43" i="5" s="1"/>
  <c r="G15" i="3" l="1"/>
  <c r="H15" i="3" s="1"/>
  <c r="I15" i="3" s="1"/>
  <c r="G13" i="3"/>
  <c r="H13" i="3" s="1"/>
  <c r="G12" i="3"/>
  <c r="H12" i="3" s="1"/>
  <c r="G11" i="3"/>
  <c r="H11" i="3"/>
  <c r="G16" i="3"/>
  <c r="G17" i="3"/>
  <c r="H17" i="3"/>
  <c r="G18" i="3"/>
  <c r="H18" i="3"/>
  <c r="G19" i="3"/>
  <c r="H19" i="3"/>
  <c r="G20" i="3"/>
  <c r="H20" i="3"/>
  <c r="G21" i="3"/>
  <c r="H21" i="3"/>
  <c r="G22" i="3"/>
  <c r="H22" i="3" s="1"/>
  <c r="I22" i="3" s="1"/>
  <c r="G23" i="3"/>
  <c r="H23" i="3"/>
  <c r="G24" i="3"/>
  <c r="H24" i="3"/>
  <c r="G25" i="3"/>
  <c r="H25" i="3"/>
  <c r="G26" i="3"/>
  <c r="H26" i="3" s="1"/>
  <c r="I26" i="3" s="1"/>
  <c r="G27" i="3"/>
  <c r="H27" i="3"/>
  <c r="G28" i="3"/>
  <c r="H28" i="3"/>
  <c r="G29" i="3"/>
  <c r="H29" i="3"/>
  <c r="G30" i="3"/>
  <c r="H30" i="3"/>
  <c r="G31" i="3"/>
  <c r="H31" i="3"/>
  <c r="G32" i="3"/>
  <c r="H32" i="3"/>
  <c r="G33" i="3"/>
  <c r="H33" i="3"/>
  <c r="G34" i="3"/>
  <c r="H34" i="3"/>
  <c r="G35" i="3"/>
  <c r="H35" i="3"/>
  <c r="G36" i="3"/>
  <c r="H36" i="3"/>
  <c r="G37" i="3"/>
  <c r="H37" i="3"/>
  <c r="G38" i="3"/>
  <c r="H38" i="3"/>
  <c r="G39" i="3"/>
  <c r="H39" i="3"/>
  <c r="G40" i="3"/>
  <c r="H40" i="3"/>
  <c r="G41" i="3"/>
  <c r="H41" i="3"/>
  <c r="G42" i="3"/>
  <c r="H42" i="3"/>
  <c r="G43" i="3"/>
  <c r="H43" i="3"/>
  <c r="I43" i="3"/>
  <c r="I42" i="3"/>
  <c r="I41" i="3"/>
  <c r="I40" i="3"/>
  <c r="I39" i="3"/>
  <c r="I38" i="3"/>
  <c r="I37" i="3"/>
  <c r="I36" i="3"/>
  <c r="I35" i="3"/>
  <c r="I34" i="3"/>
  <c r="I33" i="3"/>
  <c r="I32" i="3"/>
  <c r="I31" i="3"/>
  <c r="I30" i="3"/>
  <c r="I29" i="3"/>
  <c r="I28" i="3"/>
  <c r="I27" i="3"/>
  <c r="I25" i="3"/>
  <c r="I24" i="3"/>
  <c r="I23" i="3"/>
  <c r="I21" i="3"/>
  <c r="I20" i="3"/>
  <c r="I19" i="3"/>
  <c r="I18" i="3"/>
  <c r="I17" i="3"/>
  <c r="I16" i="3"/>
  <c r="D44" i="3"/>
  <c r="I11" i="3"/>
  <c r="D46" i="3" l="1"/>
  <c r="I12" i="3"/>
  <c r="I13" i="3"/>
  <c r="G14" i="3"/>
  <c r="H14" i="3" s="1"/>
  <c r="H46" i="3" s="1"/>
  <c r="I46" i="3" s="1"/>
  <c r="I48" i="3" l="1"/>
  <c r="H44" i="3"/>
  <c r="I44" i="3" s="1"/>
  <c r="I14" i="3"/>
  <c r="H45" i="3"/>
  <c r="I45" i="3" s="1"/>
</calcChain>
</file>

<file path=xl/sharedStrings.xml><?xml version="1.0" encoding="utf-8"?>
<sst xmlns="http://schemas.openxmlformats.org/spreadsheetml/2006/main" count="164" uniqueCount="88">
  <si>
    <t>Instructions (see example guide to training progression)</t>
  </si>
  <si>
    <t>AVOID using cut and paste - this is a spreadsheet with formulas so it is likely formulas will not work if information is copied in the wrong format.</t>
  </si>
  <si>
    <t>Include all of your placements from the start of your enrolment into the training programme.</t>
  </si>
  <si>
    <t>Enter the placements in chronological order.</t>
  </si>
  <si>
    <t>You will need to eter the EXACT start date and the EXACT finish date for EACH attachment.</t>
  </si>
  <si>
    <t>The start of each placement should correspond to the day after the previous placement.</t>
  </si>
  <si>
    <t>Enter the training grade for each post and select the appropriate type from the drop-down menu: either Core, Specialty or Non-Training.</t>
  </si>
  <si>
    <t>If you move between grades during a placement, it will work more accurately if the placement is recorded as two separate entries, one for each training level with the correct days in each.</t>
  </si>
  <si>
    <t>If you have an OOPT or OOPR post approved for training, select the relevant training level.</t>
  </si>
  <si>
    <t>If you have a period of time in non-training (e.g. leave, OOP), enter it as a placement and select 'Non-Training' from the drop-down menu.</t>
  </si>
  <si>
    <t>There should be no gaps between placements, not even one day. You can use the 'Non-Training' option to record gaps.</t>
  </si>
  <si>
    <t>For less than full time training (LTFT) enter the WTE (e.g. 0.6) for the post. Non-training posts will be counted as WTE=0.</t>
  </si>
  <si>
    <t>At the bottom of the sheet, enter your expected WTE for rest of training (cell D48).</t>
  </si>
  <si>
    <t>Your indicative completion of training date will appear at the end of the sheet (cell I48).</t>
  </si>
  <si>
    <t>Career planning</t>
  </si>
  <si>
    <t>The guide to training progression counts the number of days you would be expected to take in the programme, based on your training to date and assuming 12 months WTE at each grade.</t>
  </si>
  <si>
    <t>The calculated remaining time in training may be affected by career changes, change in WTE or individual training progress.</t>
  </si>
  <si>
    <t>The guide is more effective towards the end of training, and is intended to enable you the plan the final stages of your training more effectively.</t>
  </si>
  <si>
    <t>Due to the complexity of counting training days, particularly for those who are LTFT or have had time out of training, the indicative CCT and/or the days in training at each grade is subject to change by trainers or at the ARCP panel. It should be remembered that this tool is only a guide to aid the maths and not a definite indication of time in training.</t>
  </si>
  <si>
    <t>Guide to training progression</t>
  </si>
  <si>
    <t>Royal College of Paediatrics and Child Health</t>
  </si>
  <si>
    <t>Your progress and future time in training will be reviewed and amended as necessary at ARCP.</t>
  </si>
  <si>
    <t>Please see "Progressing through training and ARCP" in the RCPCH Training Guide for more details.</t>
  </si>
  <si>
    <t>Please fill in cells in yellow - see Instructions tab for details. Cells in grey are calculated automatically.</t>
  </si>
  <si>
    <t xml:space="preserve">Trainee Name: </t>
  </si>
  <si>
    <t>NTN</t>
  </si>
  <si>
    <t xml:space="preserve">Placement </t>
  </si>
  <si>
    <t>Grade</t>
  </si>
  <si>
    <t>Core, Specialty or Non-training post</t>
  </si>
  <si>
    <t>Start</t>
  </si>
  <si>
    <t>End</t>
  </si>
  <si>
    <t>WTE             (1 = 100%, 0.6 = 60%)</t>
  </si>
  <si>
    <t>Duration (days)</t>
  </si>
  <si>
    <t>WTE duration (days)</t>
  </si>
  <si>
    <t>WTE duration (years)</t>
  </si>
  <si>
    <t>ARCP date</t>
  </si>
  <si>
    <t>ARCP Outcome</t>
  </si>
  <si>
    <t>ARCP completion date</t>
  </si>
  <si>
    <t>Starting grade</t>
  </si>
  <si>
    <t>Indicative days in training</t>
  </si>
  <si>
    <t>Click to see the Example tab</t>
  </si>
  <si>
    <t>ST3</t>
  </si>
  <si>
    <t>Core</t>
  </si>
  <si>
    <t>Optional - for trainee reference</t>
  </si>
  <si>
    <t>test place 1</t>
  </si>
  <si>
    <t>Specialty</t>
  </si>
  <si>
    <t>test place 2</t>
  </si>
  <si>
    <t>ST4</t>
  </si>
  <si>
    <t>test place 3</t>
  </si>
  <si>
    <t>ST5</t>
  </si>
  <si>
    <t>test place 4</t>
  </si>
  <si>
    <t>OOPE</t>
  </si>
  <si>
    <t>Non-training</t>
  </si>
  <si>
    <t>test place 5</t>
  </si>
  <si>
    <t>ST6</t>
  </si>
  <si>
    <t xml:space="preserve">Last entered date in training: </t>
  </si>
  <si>
    <t>Total</t>
  </si>
  <si>
    <t xml:space="preserve">Latest grade in training: </t>
  </si>
  <si>
    <t xml:space="preserve">Indicative number of training days left: </t>
  </si>
  <si>
    <t xml:space="preserve">Enter expected WTE for rest of training: </t>
  </si>
  <si>
    <t xml:space="preserve">Indicative completion of training date: </t>
  </si>
  <si>
    <t>Guide to training progression: Example</t>
  </si>
  <si>
    <t>This sheet is an example of a filled-in guide, showing various types of posts.</t>
  </si>
  <si>
    <t>Dr Sample</t>
  </si>
  <si>
    <t>EXAMPLE: St Elsewhere Hospital</t>
  </si>
  <si>
    <t>Brown Hospital, Neonatal Level 3</t>
  </si>
  <si>
    <t>ST1</t>
  </si>
  <si>
    <t>Blue Hospital, PEM</t>
  </si>
  <si>
    <t>Blue Hospital, Neonatal Level 3</t>
  </si>
  <si>
    <t>ST2</t>
  </si>
  <si>
    <t>OOPC - Career Break</t>
  </si>
  <si>
    <t>na</t>
  </si>
  <si>
    <t>Green Hospital, Neonatal Level 1</t>
  </si>
  <si>
    <t>Black Hospital, Neonates and Community</t>
  </si>
  <si>
    <t>Black Hospital, General and Community</t>
  </si>
  <si>
    <t>Pink Hospital, Genomic Medicine</t>
  </si>
  <si>
    <t>Blue Hospital, Paediatric Intensive Care</t>
  </si>
  <si>
    <t>Parental Leave</t>
  </si>
  <si>
    <t>White Hospital, General Paediatrics</t>
  </si>
  <si>
    <t>ST5(C4)</t>
  </si>
  <si>
    <t>Black Hospital, General Paediatrics</t>
  </si>
  <si>
    <t>OOPT: Genomic Clinical Fellow</t>
  </si>
  <si>
    <t>OOPT ST6</t>
  </si>
  <si>
    <t>ST7</t>
  </si>
  <si>
    <r>
      <t xml:space="preserve">If you are working Less Than Full Time, remember that you will need to complete 365 days WTE at each training grade, unless capability based progression has been agreed at the appropriate gateway by an ARCP panel. </t>
    </r>
    <r>
      <rPr>
        <u/>
        <sz val="12"/>
        <color rgb="FFFF0000"/>
        <rFont val="Arial"/>
        <family val="2"/>
      </rPr>
      <t>(See our guidance on Paediatric training.)</t>
    </r>
  </si>
  <si>
    <t>Training to date:</t>
  </si>
  <si>
    <t>This sheet is to enable you to plan your future training more effectively. It is not intended as a calculator to predict a completion date.</t>
  </si>
  <si>
    <t>Updated 7 March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</si>
</sst>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31" x14ac:knownFonts="1">
    <font>
      <sz val="10"/>
      <name val="Arial"/>
    </font>
    <font>
      <b/>
      <sz val="12"/>
      <name val="Arial"/>
      <family val="2"/>
    </font>
    <font>
      <sz val="12"/>
      <name val="Arial"/>
      <family val="2"/>
    </font>
    <font>
      <sz val="10"/>
      <name val="Arial"/>
      <family val="2"/>
    </font>
    <font>
      <b/>
      <sz val="11"/>
      <name val="Arial"/>
      <family val="2"/>
    </font>
    <font>
      <i/>
      <sz val="11"/>
      <name val="Arial"/>
      <family val="2"/>
    </font>
    <font>
      <i/>
      <sz val="12"/>
      <name val="Arial"/>
      <family val="2"/>
    </font>
    <font>
      <sz val="20"/>
      <name val="Arial"/>
      <family val="2"/>
    </font>
    <font>
      <sz val="14"/>
      <name val="Arial"/>
      <family val="2"/>
    </font>
    <font>
      <b/>
      <sz val="14"/>
      <name val="Arial"/>
      <family val="2"/>
    </font>
    <font>
      <sz val="12"/>
      <color rgb="FF000000"/>
      <name val="Arial"/>
      <family val="2"/>
    </font>
    <font>
      <u/>
      <sz val="12"/>
      <color rgb="FF0307FF"/>
      <name val="Arial"/>
      <family val="2"/>
    </font>
    <font>
      <u/>
      <sz val="10"/>
      <color theme="10"/>
      <name val="Arial"/>
      <family val="2"/>
    </font>
    <font>
      <sz val="12"/>
      <color rgb="FF000000"/>
      <name val="Calibri"/>
      <family val="2"/>
    </font>
    <font>
      <u/>
      <sz val="10"/>
      <color theme="10"/>
      <name val="Arial"/>
      <family val="2"/>
    </font>
    <font>
      <sz val="12"/>
      <color theme="8" tint="-0.499984740745262"/>
      <name val="Arial"/>
      <family val="2"/>
    </font>
    <font>
      <sz val="12"/>
      <color rgb="FF000066"/>
      <name val="Arial"/>
      <family val="2"/>
    </font>
    <font>
      <sz val="10"/>
      <color rgb="FF000066"/>
      <name val="Arial"/>
      <family val="2"/>
    </font>
    <font>
      <b/>
      <sz val="11"/>
      <color rgb="FF000066"/>
      <name val="Arial"/>
      <family val="2"/>
    </font>
    <font>
      <sz val="14"/>
      <color rgb="FF000066"/>
      <name val="Arial"/>
      <family val="2"/>
    </font>
    <font>
      <sz val="20"/>
      <color rgb="FF004766"/>
      <name val="Arial"/>
      <family val="2"/>
    </font>
    <font>
      <sz val="12"/>
      <color rgb="FF004766"/>
      <name val="Arial"/>
      <family val="2"/>
    </font>
    <font>
      <sz val="10"/>
      <color rgb="FF004766"/>
      <name val="Arial"/>
      <family val="2"/>
    </font>
    <font>
      <sz val="16"/>
      <color rgb="FF004766"/>
      <name val="Arial"/>
      <family val="2"/>
    </font>
    <font>
      <b/>
      <sz val="12"/>
      <color rgb="FF004766"/>
      <name val="Arial"/>
      <family val="2"/>
    </font>
    <font>
      <b/>
      <sz val="11"/>
      <color rgb="FF004766"/>
      <name val="Arial"/>
      <family val="2"/>
    </font>
    <font>
      <i/>
      <sz val="11"/>
      <color rgb="FF004766"/>
      <name val="Arial"/>
      <family val="2"/>
    </font>
    <font>
      <i/>
      <sz val="12"/>
      <color rgb="FF004766"/>
      <name val="Arial"/>
      <family val="2"/>
    </font>
    <font>
      <sz val="14"/>
      <color rgb="FF004766"/>
      <name val="Arial"/>
      <family val="2"/>
    </font>
    <font>
      <b/>
      <sz val="14"/>
      <color rgb="FF004766"/>
      <name val="Arial"/>
      <family val="2"/>
    </font>
    <font>
      <u/>
      <sz val="12"/>
      <color rgb="FFFF0000"/>
      <name val="Arial"/>
      <family val="2"/>
    </font>
  </fonts>
  <fills count="5">
    <fill>
      <patternFill patternType="none"/>
    </fill>
    <fill>
      <patternFill patternType="gray125"/>
    </fill>
    <fill>
      <patternFill patternType="solid">
        <fgColor theme="8" tint="0.79998168889431442"/>
        <bgColor indexed="64"/>
      </patternFill>
    </fill>
    <fill>
      <patternFill patternType="solid">
        <fgColor theme="0" tint="-4.9989318521683403E-2"/>
        <bgColor indexed="64"/>
      </patternFill>
    </fill>
    <fill>
      <patternFill patternType="solid">
        <fgColor rgb="FFFFFFCC"/>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bottom style="hair">
        <color indexed="64"/>
      </bottom>
      <diagonal/>
    </border>
    <border>
      <left/>
      <right/>
      <top style="dotted">
        <color theme="0" tint="-4.9989318521683403E-2"/>
      </top>
      <bottom/>
      <diagonal/>
    </border>
  </borders>
  <cellStyleXfs count="2">
    <xf numFmtId="0" fontId="0" fillId="0" borderId="0"/>
    <xf numFmtId="0" fontId="12" fillId="0" borderId="0" applyNumberFormat="0" applyFill="0" applyBorder="0" applyAlignment="0" applyProtection="0"/>
  </cellStyleXfs>
  <cellXfs count="167">
    <xf numFmtId="0" fontId="0" fillId="0" borderId="0" xfId="0"/>
    <xf numFmtId="0" fontId="1" fillId="0" borderId="0" xfId="0" applyFont="1"/>
    <xf numFmtId="0" fontId="2" fillId="0" borderId="0" xfId="0" applyFont="1"/>
    <xf numFmtId="164" fontId="2" fillId="0" borderId="0" xfId="0" applyNumberFormat="1" applyFont="1"/>
    <xf numFmtId="14" fontId="2" fillId="0" borderId="0" xfId="0" applyNumberFormat="1" applyFont="1"/>
    <xf numFmtId="0" fontId="1" fillId="0" borderId="0" xfId="0" applyFont="1" applyAlignment="1">
      <alignment horizontal="center" wrapText="1"/>
    </xf>
    <xf numFmtId="1" fontId="1" fillId="0" borderId="0" xfId="0" applyNumberFormat="1" applyFont="1" applyAlignment="1">
      <alignment horizontal="center" wrapText="1"/>
    </xf>
    <xf numFmtId="164" fontId="1" fillId="0" borderId="0" xfId="0" applyNumberFormat="1" applyFont="1" applyAlignment="1">
      <alignment horizontal="center" wrapText="1"/>
    </xf>
    <xf numFmtId="0" fontId="1" fillId="0" borderId="0" xfId="0" applyFont="1" applyAlignment="1">
      <alignment wrapText="1"/>
    </xf>
    <xf numFmtId="0" fontId="2" fillId="0" borderId="0" xfId="0" applyFont="1" applyAlignment="1">
      <alignment horizontal="center"/>
    </xf>
    <xf numFmtId="14" fontId="0" fillId="0" borderId="0" xfId="0" applyNumberFormat="1"/>
    <xf numFmtId="1" fontId="2" fillId="0" borderId="0" xfId="0" applyNumberFormat="1" applyFont="1" applyAlignment="1">
      <alignment horizontal="center"/>
    </xf>
    <xf numFmtId="0" fontId="2" fillId="0" borderId="0" xfId="0" applyFont="1" applyAlignment="1">
      <alignment horizontal="left"/>
    </xf>
    <xf numFmtId="0" fontId="2" fillId="0" borderId="0" xfId="0" applyFont="1" applyAlignment="1">
      <alignment horizontal="left" wrapText="1"/>
    </xf>
    <xf numFmtId="0" fontId="2" fillId="4" borderId="0" xfId="0" applyFont="1" applyFill="1" applyProtection="1">
      <protection locked="0"/>
    </xf>
    <xf numFmtId="14" fontId="2" fillId="4" borderId="5" xfId="0" applyNumberFormat="1" applyFont="1" applyFill="1" applyBorder="1" applyProtection="1">
      <protection locked="0"/>
    </xf>
    <xf numFmtId="14" fontId="2" fillId="4" borderId="6" xfId="0" applyNumberFormat="1" applyFont="1" applyFill="1" applyBorder="1" applyAlignment="1" applyProtection="1">
      <alignment horizontal="center"/>
      <protection locked="0"/>
    </xf>
    <xf numFmtId="14" fontId="2" fillId="4" borderId="8" xfId="0" applyNumberFormat="1" applyFont="1" applyFill="1" applyBorder="1" applyProtection="1">
      <protection locked="0"/>
    </xf>
    <xf numFmtId="14" fontId="2" fillId="4" borderId="9" xfId="0" applyNumberFormat="1" applyFont="1" applyFill="1" applyBorder="1" applyAlignment="1" applyProtection="1">
      <alignment horizontal="center"/>
      <protection locked="0"/>
    </xf>
    <xf numFmtId="14" fontId="2" fillId="4" borderId="11" xfId="0" applyNumberFormat="1" applyFont="1" applyFill="1" applyBorder="1" applyProtection="1">
      <protection locked="0"/>
    </xf>
    <xf numFmtId="14" fontId="2" fillId="4" borderId="12" xfId="0" applyNumberFormat="1" applyFont="1" applyFill="1" applyBorder="1" applyAlignment="1" applyProtection="1">
      <alignment horizontal="center"/>
      <protection locked="0"/>
    </xf>
    <xf numFmtId="164" fontId="2" fillId="4" borderId="6" xfId="0" applyNumberFormat="1" applyFont="1" applyFill="1" applyBorder="1" applyAlignment="1" applyProtection="1">
      <alignment horizontal="center"/>
      <protection locked="0"/>
    </xf>
    <xf numFmtId="164" fontId="2" fillId="4" borderId="9" xfId="0" applyNumberFormat="1" applyFont="1" applyFill="1" applyBorder="1" applyAlignment="1" applyProtection="1">
      <alignment horizontal="center"/>
      <protection locked="0"/>
    </xf>
    <xf numFmtId="164" fontId="2" fillId="4" borderId="12" xfId="0" applyNumberFormat="1" applyFont="1" applyFill="1" applyBorder="1" applyAlignment="1" applyProtection="1">
      <alignment horizontal="center"/>
      <protection locked="0"/>
    </xf>
    <xf numFmtId="14" fontId="2" fillId="4" borderId="14" xfId="0" applyNumberFormat="1" applyFont="1" applyFill="1" applyBorder="1" applyAlignment="1" applyProtection="1">
      <alignment horizontal="center"/>
      <protection locked="0"/>
    </xf>
    <xf numFmtId="1" fontId="2" fillId="4" borderId="6" xfId="0" applyNumberFormat="1" applyFont="1" applyFill="1" applyBorder="1" applyAlignment="1" applyProtection="1">
      <alignment horizontal="center"/>
      <protection locked="0"/>
    </xf>
    <xf numFmtId="1" fontId="2" fillId="4" borderId="9" xfId="0" applyNumberFormat="1" applyFont="1" applyFill="1" applyBorder="1" applyAlignment="1" applyProtection="1">
      <alignment horizontal="center"/>
      <protection locked="0"/>
    </xf>
    <xf numFmtId="1" fontId="2" fillId="4" borderId="12" xfId="0" applyNumberFormat="1" applyFont="1" applyFill="1" applyBorder="1" applyAlignment="1" applyProtection="1">
      <alignment horizontal="center"/>
      <protection locked="0"/>
    </xf>
    <xf numFmtId="0" fontId="13" fillId="0" borderId="0" xfId="0" applyFont="1" applyAlignment="1">
      <alignment vertical="center"/>
    </xf>
    <xf numFmtId="0" fontId="14" fillId="0" borderId="0" xfId="1" applyFont="1" applyAlignment="1">
      <alignment vertical="center"/>
    </xf>
    <xf numFmtId="0" fontId="1" fillId="0" borderId="0" xfId="0" applyFont="1" applyAlignment="1">
      <alignment horizontal="left" wrapText="1"/>
    </xf>
    <xf numFmtId="14" fontId="2" fillId="0" borderId="0" xfId="0" applyNumberFormat="1" applyFont="1" applyAlignment="1">
      <alignment horizontal="left" wrapText="1"/>
    </xf>
    <xf numFmtId="0" fontId="2" fillId="0" borderId="0" xfId="0" applyFont="1" applyAlignment="1">
      <alignment horizontal="center" vertical="top" wrapText="1"/>
    </xf>
    <xf numFmtId="0" fontId="2" fillId="0" borderId="0" xfId="0" applyFont="1" applyAlignment="1">
      <alignment horizontal="center" vertical="top"/>
    </xf>
    <xf numFmtId="0" fontId="7" fillId="0" borderId="0" xfId="0" applyFont="1"/>
    <xf numFmtId="164" fontId="3" fillId="0" borderId="0" xfId="0" applyNumberFormat="1" applyFont="1" applyAlignment="1">
      <alignment horizontal="right"/>
    </xf>
    <xf numFmtId="0" fontId="10" fillId="0" borderId="0" xfId="0" applyFont="1"/>
    <xf numFmtId="0" fontId="11" fillId="0" borderId="0" xfId="0" applyFont="1"/>
    <xf numFmtId="0" fontId="1" fillId="0" borderId="0" xfId="0" applyFont="1" applyAlignment="1">
      <alignment horizontal="right"/>
    </xf>
    <xf numFmtId="164" fontId="1" fillId="0" borderId="0" xfId="0" applyNumberFormat="1" applyFont="1" applyAlignment="1">
      <alignment horizontal="right"/>
    </xf>
    <xf numFmtId="0" fontId="4" fillId="0" borderId="1" xfId="0" applyFont="1" applyBorder="1" applyAlignment="1">
      <alignment horizontal="center" wrapText="1"/>
    </xf>
    <xf numFmtId="164" fontId="4" fillId="0" borderId="1" xfId="0" applyNumberFormat="1" applyFont="1" applyBorder="1" applyAlignment="1">
      <alignment horizontal="center" wrapText="1"/>
    </xf>
    <xf numFmtId="1" fontId="4" fillId="0" borderId="1" xfId="0" applyNumberFormat="1" applyFont="1" applyBorder="1" applyAlignment="1">
      <alignment horizontal="center" wrapText="1"/>
    </xf>
    <xf numFmtId="2" fontId="4" fillId="0" borderId="1" xfId="0" applyNumberFormat="1" applyFont="1" applyBorder="1" applyAlignment="1">
      <alignment horizontal="center" wrapText="1"/>
    </xf>
    <xf numFmtId="0" fontId="4" fillId="0" borderId="0" xfId="0" applyFont="1"/>
    <xf numFmtId="0" fontId="5" fillId="2" borderId="1" xfId="0" applyFont="1" applyFill="1" applyBorder="1" applyAlignment="1">
      <alignment horizontal="left" wrapText="1"/>
    </xf>
    <xf numFmtId="0" fontId="5" fillId="2" borderId="1" xfId="0" applyFont="1" applyFill="1" applyBorder="1" applyAlignment="1">
      <alignment horizontal="center" wrapText="1"/>
    </xf>
    <xf numFmtId="14" fontId="5" fillId="2" borderId="1" xfId="0" applyNumberFormat="1" applyFont="1" applyFill="1" applyBorder="1" applyAlignment="1">
      <alignment horizontal="center" wrapText="1"/>
    </xf>
    <xf numFmtId="164" fontId="5" fillId="2" borderId="1" xfId="0" applyNumberFormat="1" applyFont="1" applyFill="1" applyBorder="1" applyAlignment="1">
      <alignment horizontal="center" wrapText="1"/>
    </xf>
    <xf numFmtId="1" fontId="6" fillId="2" borderId="1" xfId="0" applyNumberFormat="1" applyFont="1" applyFill="1" applyBorder="1" applyAlignment="1">
      <alignment horizontal="right"/>
    </xf>
    <xf numFmtId="2" fontId="6" fillId="2" borderId="1" xfId="0" applyNumberFormat="1" applyFont="1" applyFill="1" applyBorder="1"/>
    <xf numFmtId="0" fontId="2" fillId="3" borderId="1" xfId="0" applyFont="1" applyFill="1" applyBorder="1"/>
    <xf numFmtId="1" fontId="2" fillId="3" borderId="6" xfId="0" applyNumberFormat="1" applyFont="1" applyFill="1" applyBorder="1" applyAlignment="1">
      <alignment horizontal="right"/>
    </xf>
    <xf numFmtId="2" fontId="2" fillId="3" borderId="7" xfId="0" applyNumberFormat="1" applyFont="1" applyFill="1" applyBorder="1"/>
    <xf numFmtId="1" fontId="2" fillId="3" borderId="9" xfId="0" applyNumberFormat="1" applyFont="1" applyFill="1" applyBorder="1" applyAlignment="1">
      <alignment horizontal="right"/>
    </xf>
    <xf numFmtId="2" fontId="2" fillId="3" borderId="10" xfId="0" applyNumberFormat="1" applyFont="1" applyFill="1" applyBorder="1"/>
    <xf numFmtId="1" fontId="2" fillId="3" borderId="12" xfId="0" applyNumberFormat="1" applyFont="1" applyFill="1" applyBorder="1" applyAlignment="1">
      <alignment horizontal="right"/>
    </xf>
    <xf numFmtId="2" fontId="2" fillId="3" borderId="13" xfId="0" applyNumberFormat="1" applyFont="1" applyFill="1" applyBorder="1"/>
    <xf numFmtId="1" fontId="2" fillId="0" borderId="0" xfId="0" applyNumberFormat="1" applyFont="1"/>
    <xf numFmtId="0" fontId="2" fillId="0" borderId="0" xfId="0" applyFont="1" applyAlignment="1">
      <alignment horizontal="right"/>
    </xf>
    <xf numFmtId="14" fontId="2" fillId="3" borderId="1" xfId="0" applyNumberFormat="1" applyFont="1" applyFill="1" applyBorder="1"/>
    <xf numFmtId="0" fontId="2" fillId="3" borderId="2" xfId="0" applyFont="1" applyFill="1" applyBorder="1" applyAlignment="1">
      <alignment horizontal="right"/>
    </xf>
    <xf numFmtId="164" fontId="2" fillId="3" borderId="3" xfId="0" applyNumberFormat="1" applyFont="1" applyFill="1" applyBorder="1" applyAlignment="1">
      <alignment horizontal="right"/>
    </xf>
    <xf numFmtId="2" fontId="2" fillId="3" borderId="4" xfId="0" applyNumberFormat="1" applyFont="1" applyFill="1" applyBorder="1"/>
    <xf numFmtId="1" fontId="2" fillId="3" borderId="1" xfId="0" applyNumberFormat="1" applyFont="1" applyFill="1" applyBorder="1" applyAlignment="1">
      <alignment horizontal="right"/>
    </xf>
    <xf numFmtId="164" fontId="2" fillId="0" borderId="0" xfId="0" applyNumberFormat="1" applyFont="1" applyAlignment="1">
      <alignment horizontal="right"/>
    </xf>
    <xf numFmtId="2" fontId="2" fillId="3" borderId="1" xfId="0" applyNumberFormat="1" applyFont="1" applyFill="1" applyBorder="1"/>
    <xf numFmtId="1" fontId="2" fillId="3" borderId="1" xfId="0" applyNumberFormat="1" applyFont="1" applyFill="1" applyBorder="1"/>
    <xf numFmtId="0" fontId="8" fillId="0" borderId="0" xfId="0" applyFont="1"/>
    <xf numFmtId="0" fontId="8" fillId="0" borderId="0" xfId="0" applyFont="1" applyAlignment="1">
      <alignment horizontal="right"/>
    </xf>
    <xf numFmtId="0" fontId="9" fillId="0" borderId="0" xfId="0" applyFont="1" applyAlignment="1">
      <alignment horizontal="right"/>
    </xf>
    <xf numFmtId="165" fontId="9" fillId="3" borderId="1" xfId="0" applyNumberFormat="1" applyFont="1" applyFill="1" applyBorder="1"/>
    <xf numFmtId="0" fontId="20" fillId="0" borderId="15" xfId="0" applyFont="1" applyBorder="1"/>
    <xf numFmtId="0" fontId="21" fillId="0" borderId="15" xfId="0" applyFont="1" applyBorder="1"/>
    <xf numFmtId="164" fontId="21" fillId="0" borderId="15" xfId="0" applyNumberFormat="1" applyFont="1" applyBorder="1"/>
    <xf numFmtId="164" fontId="22" fillId="0" borderId="15" xfId="0" applyNumberFormat="1" applyFont="1" applyBorder="1" applyAlignment="1">
      <alignment horizontal="right"/>
    </xf>
    <xf numFmtId="0" fontId="22" fillId="0" borderId="15" xfId="0" applyFont="1" applyBorder="1"/>
    <xf numFmtId="0" fontId="16" fillId="0" borderId="15" xfId="0" applyFont="1" applyBorder="1"/>
    <xf numFmtId="0" fontId="2" fillId="0" borderId="15" xfId="0" applyFont="1" applyBorder="1"/>
    <xf numFmtId="0" fontId="21" fillId="0" borderId="0" xfId="0" applyFont="1"/>
    <xf numFmtId="164" fontId="21" fillId="0" borderId="0" xfId="0" applyNumberFormat="1" applyFont="1"/>
    <xf numFmtId="0" fontId="22" fillId="0" borderId="0" xfId="0" applyFont="1"/>
    <xf numFmtId="0" fontId="16" fillId="0" borderId="0" xfId="0" applyFont="1"/>
    <xf numFmtId="0" fontId="23" fillId="0" borderId="0" xfId="0" applyFont="1"/>
    <xf numFmtId="0" fontId="24" fillId="0" borderId="0" xfId="0" applyFont="1" applyAlignment="1">
      <alignment horizontal="right"/>
    </xf>
    <xf numFmtId="0" fontId="24" fillId="4" borderId="0" xfId="0" applyFont="1" applyFill="1" applyAlignment="1">
      <alignment horizontal="left"/>
    </xf>
    <xf numFmtId="0" fontId="21" fillId="4" borderId="0" xfId="0" applyFont="1" applyFill="1"/>
    <xf numFmtId="164" fontId="24" fillId="0" borderId="0" xfId="0" applyNumberFormat="1" applyFont="1" applyAlignment="1">
      <alignment horizontal="right"/>
    </xf>
    <xf numFmtId="0" fontId="25" fillId="0" borderId="1" xfId="0" applyFont="1" applyBorder="1" applyAlignment="1">
      <alignment horizontal="center" wrapText="1"/>
    </xf>
    <xf numFmtId="164" fontId="25" fillId="0" borderId="1" xfId="0" applyNumberFormat="1" applyFont="1" applyBorder="1" applyAlignment="1">
      <alignment horizontal="center" wrapText="1"/>
    </xf>
    <xf numFmtId="1" fontId="25" fillId="0" borderId="1" xfId="0" applyNumberFormat="1" applyFont="1" applyBorder="1" applyAlignment="1">
      <alignment horizontal="center" wrapText="1"/>
    </xf>
    <xf numFmtId="2" fontId="25" fillId="0" borderId="1" xfId="0" applyNumberFormat="1" applyFont="1" applyBorder="1" applyAlignment="1">
      <alignment horizontal="center" wrapText="1"/>
    </xf>
    <xf numFmtId="0" fontId="18" fillId="0" borderId="0" xfId="0" applyFont="1"/>
    <xf numFmtId="0" fontId="26" fillId="2" borderId="1" xfId="0" applyFont="1" applyFill="1" applyBorder="1" applyAlignment="1">
      <alignment horizontal="left" wrapText="1"/>
    </xf>
    <xf numFmtId="0" fontId="26" fillId="2" borderId="1" xfId="0" applyFont="1" applyFill="1" applyBorder="1" applyAlignment="1">
      <alignment horizontal="center" wrapText="1"/>
    </xf>
    <xf numFmtId="14" fontId="26" fillId="2" borderId="1" xfId="0" applyNumberFormat="1" applyFont="1" applyFill="1" applyBorder="1" applyAlignment="1">
      <alignment horizontal="center" wrapText="1"/>
    </xf>
    <xf numFmtId="164" fontId="26" fillId="2" borderId="1" xfId="0" applyNumberFormat="1" applyFont="1" applyFill="1" applyBorder="1" applyAlignment="1">
      <alignment horizontal="center" wrapText="1"/>
    </xf>
    <xf numFmtId="1" fontId="27" fillId="2" borderId="1" xfId="0" applyNumberFormat="1" applyFont="1" applyFill="1" applyBorder="1" applyAlignment="1">
      <alignment horizontal="right"/>
    </xf>
    <xf numFmtId="2" fontId="27" fillId="2" borderId="1" xfId="0" applyNumberFormat="1" applyFont="1" applyFill="1" applyBorder="1"/>
    <xf numFmtId="0" fontId="21" fillId="3" borderId="1" xfId="0" applyFont="1" applyFill="1" applyBorder="1"/>
    <xf numFmtId="14" fontId="21" fillId="4" borderId="5" xfId="0" applyNumberFormat="1" applyFont="1" applyFill="1" applyBorder="1"/>
    <xf numFmtId="14" fontId="21" fillId="4" borderId="14" xfId="0" applyNumberFormat="1" applyFont="1" applyFill="1" applyBorder="1" applyAlignment="1">
      <alignment horizontal="center"/>
    </xf>
    <xf numFmtId="1" fontId="21" fillId="4" borderId="6" xfId="0" applyNumberFormat="1" applyFont="1" applyFill="1" applyBorder="1" applyAlignment="1">
      <alignment horizontal="center"/>
    </xf>
    <xf numFmtId="14" fontId="21" fillId="4" borderId="6" xfId="0" applyNumberFormat="1" applyFont="1" applyFill="1" applyBorder="1" applyAlignment="1">
      <alignment horizontal="center"/>
    </xf>
    <xf numFmtId="164" fontId="21" fillId="4" borderId="6" xfId="0" applyNumberFormat="1" applyFont="1" applyFill="1" applyBorder="1" applyAlignment="1">
      <alignment horizontal="center"/>
    </xf>
    <xf numFmtId="1" fontId="21" fillId="3" borderId="6" xfId="0" applyNumberFormat="1" applyFont="1" applyFill="1" applyBorder="1" applyAlignment="1">
      <alignment horizontal="right"/>
    </xf>
    <xf numFmtId="2" fontId="21" fillId="3" borderId="7" xfId="0" applyNumberFormat="1" applyFont="1" applyFill="1" applyBorder="1"/>
    <xf numFmtId="0" fontId="21" fillId="0" borderId="5" xfId="0" applyFont="1" applyBorder="1"/>
    <xf numFmtId="0" fontId="21" fillId="0" borderId="6" xfId="0" applyFont="1" applyBorder="1"/>
    <xf numFmtId="0" fontId="21" fillId="0" borderId="7" xfId="0" applyFont="1" applyBorder="1"/>
    <xf numFmtId="14" fontId="21" fillId="4" borderId="8" xfId="0" applyNumberFormat="1" applyFont="1" applyFill="1" applyBorder="1"/>
    <xf numFmtId="14" fontId="21" fillId="4" borderId="9" xfId="0" applyNumberFormat="1" applyFont="1" applyFill="1" applyBorder="1" applyAlignment="1">
      <alignment horizontal="center"/>
    </xf>
    <xf numFmtId="1" fontId="21" fillId="4" borderId="9" xfId="0" applyNumberFormat="1" applyFont="1" applyFill="1" applyBorder="1" applyAlignment="1">
      <alignment horizontal="center"/>
    </xf>
    <xf numFmtId="164" fontId="21" fillId="4" borderId="9" xfId="0" applyNumberFormat="1" applyFont="1" applyFill="1" applyBorder="1" applyAlignment="1">
      <alignment horizontal="center"/>
    </xf>
    <xf numFmtId="1" fontId="21" fillId="3" borderId="9" xfId="0" applyNumberFormat="1" applyFont="1" applyFill="1" applyBorder="1" applyAlignment="1">
      <alignment horizontal="right"/>
    </xf>
    <xf numFmtId="2" fontId="21" fillId="3" borderId="10" xfId="0" applyNumberFormat="1" applyFont="1" applyFill="1" applyBorder="1"/>
    <xf numFmtId="14" fontId="21" fillId="0" borderId="8" xfId="0" applyNumberFormat="1" applyFont="1" applyBorder="1"/>
    <xf numFmtId="0" fontId="21" fillId="0" borderId="9" xfId="0" applyFont="1" applyBorder="1"/>
    <xf numFmtId="0" fontId="21" fillId="0" borderId="10" xfId="0" applyFont="1" applyBorder="1"/>
    <xf numFmtId="0" fontId="21" fillId="0" borderId="8" xfId="0" applyFont="1" applyBorder="1"/>
    <xf numFmtId="14" fontId="21" fillId="4" borderId="11" xfId="0" applyNumberFormat="1" applyFont="1" applyFill="1" applyBorder="1"/>
    <xf numFmtId="14" fontId="21" fillId="4" borderId="12" xfId="0" applyNumberFormat="1" applyFont="1" applyFill="1" applyBorder="1" applyAlignment="1">
      <alignment horizontal="center"/>
    </xf>
    <xf numFmtId="1" fontId="21" fillId="4" borderId="12" xfId="0" applyNumberFormat="1" applyFont="1" applyFill="1" applyBorder="1" applyAlignment="1">
      <alignment horizontal="center"/>
    </xf>
    <xf numFmtId="164" fontId="21" fillId="4" borderId="12" xfId="0" applyNumberFormat="1" applyFont="1" applyFill="1" applyBorder="1" applyAlignment="1">
      <alignment horizontal="center"/>
    </xf>
    <xf numFmtId="1" fontId="21" fillId="3" borderId="12" xfId="0" applyNumberFormat="1" applyFont="1" applyFill="1" applyBorder="1" applyAlignment="1">
      <alignment horizontal="right"/>
    </xf>
    <xf numFmtId="2" fontId="21" fillId="3" borderId="13" xfId="0" applyNumberFormat="1" applyFont="1" applyFill="1" applyBorder="1"/>
    <xf numFmtId="0" fontId="21" fillId="0" borderId="11" xfId="0" applyFont="1" applyBorder="1"/>
    <xf numFmtId="0" fontId="21" fillId="0" borderId="12" xfId="0" applyFont="1" applyBorder="1"/>
    <xf numFmtId="0" fontId="21" fillId="0" borderId="13" xfId="0" applyFont="1" applyBorder="1"/>
    <xf numFmtId="1" fontId="16" fillId="0" borderId="0" xfId="0" applyNumberFormat="1" applyFont="1"/>
    <xf numFmtId="0" fontId="21" fillId="0" borderId="0" xfId="0" applyFont="1" applyAlignment="1">
      <alignment horizontal="right"/>
    </xf>
    <xf numFmtId="14" fontId="21" fillId="3" borderId="1" xfId="0" applyNumberFormat="1" applyFont="1" applyFill="1" applyBorder="1"/>
    <xf numFmtId="0" fontId="21" fillId="3" borderId="2" xfId="0" applyFont="1" applyFill="1" applyBorder="1" applyAlignment="1">
      <alignment horizontal="right"/>
    </xf>
    <xf numFmtId="164" fontId="21" fillId="3" borderId="3" xfId="0" applyNumberFormat="1" applyFont="1" applyFill="1" applyBorder="1" applyAlignment="1">
      <alignment horizontal="right"/>
    </xf>
    <xf numFmtId="2" fontId="21" fillId="3" borderId="4" xfId="0" applyNumberFormat="1" applyFont="1" applyFill="1" applyBorder="1"/>
    <xf numFmtId="14" fontId="21" fillId="0" borderId="0" xfId="0" applyNumberFormat="1" applyFont="1"/>
    <xf numFmtId="1" fontId="21" fillId="3" borderId="1" xfId="0" applyNumberFormat="1" applyFont="1" applyFill="1" applyBorder="1" applyAlignment="1">
      <alignment horizontal="right"/>
    </xf>
    <xf numFmtId="164" fontId="21" fillId="0" borderId="0" xfId="0" applyNumberFormat="1" applyFont="1" applyAlignment="1">
      <alignment horizontal="right"/>
    </xf>
    <xf numFmtId="2" fontId="21" fillId="3" borderId="1" xfId="0" applyNumberFormat="1" applyFont="1" applyFill="1" applyBorder="1"/>
    <xf numFmtId="1" fontId="21" fillId="3" borderId="1" xfId="0" applyNumberFormat="1" applyFont="1" applyFill="1" applyBorder="1"/>
    <xf numFmtId="0" fontId="28" fillId="0" borderId="0" xfId="0" applyFont="1"/>
    <xf numFmtId="0" fontId="28" fillId="0" borderId="0" xfId="0" applyFont="1" applyAlignment="1">
      <alignment horizontal="right"/>
    </xf>
    <xf numFmtId="164" fontId="28" fillId="4" borderId="1" xfId="0" applyNumberFormat="1" applyFont="1" applyFill="1" applyBorder="1"/>
    <xf numFmtId="0" fontId="29" fillId="0" borderId="0" xfId="0" applyFont="1" applyAlignment="1">
      <alignment horizontal="right"/>
    </xf>
    <xf numFmtId="165" fontId="29" fillId="3" borderId="1" xfId="0" applyNumberFormat="1" applyFont="1" applyFill="1" applyBorder="1"/>
    <xf numFmtId="0" fontId="19" fillId="0" borderId="0" xfId="0" applyFont="1"/>
    <xf numFmtId="164" fontId="16" fillId="0" borderId="0" xfId="0" applyNumberFormat="1" applyFont="1"/>
    <xf numFmtId="0" fontId="17" fillId="0" borderId="0" xfId="0" applyFont="1"/>
    <xf numFmtId="0" fontId="15" fillId="0" borderId="0" xfId="0" applyFont="1"/>
    <xf numFmtId="0" fontId="1" fillId="4" borderId="0" xfId="0" applyFont="1" applyFill="1" applyAlignment="1" applyProtection="1">
      <alignment horizontal="left"/>
      <protection locked="0"/>
    </xf>
    <xf numFmtId="164" fontId="8" fillId="4" borderId="1" xfId="0" applyNumberFormat="1" applyFont="1" applyFill="1" applyBorder="1" applyProtection="1">
      <protection locked="0"/>
    </xf>
    <xf numFmtId="0" fontId="2" fillId="0" borderId="5" xfId="0" applyFont="1" applyBorder="1" applyProtection="1">
      <protection locked="0"/>
    </xf>
    <xf numFmtId="0" fontId="2" fillId="0" borderId="6" xfId="0" applyFont="1" applyBorder="1" applyProtection="1">
      <protection locked="0"/>
    </xf>
    <xf numFmtId="0" fontId="2" fillId="0" borderId="7" xfId="0" applyFont="1" applyBorder="1" applyProtection="1">
      <protection locked="0"/>
    </xf>
    <xf numFmtId="14" fontId="2" fillId="0" borderId="8" xfId="0" applyNumberFormat="1" applyFont="1" applyBorder="1" applyProtection="1">
      <protection locked="0"/>
    </xf>
    <xf numFmtId="0" fontId="2" fillId="0" borderId="9" xfId="0" applyFont="1" applyBorder="1" applyProtection="1">
      <protection locked="0"/>
    </xf>
    <xf numFmtId="0" fontId="2" fillId="0" borderId="10" xfId="0" applyFont="1" applyBorder="1" applyProtection="1">
      <protection locked="0"/>
    </xf>
    <xf numFmtId="0" fontId="2" fillId="0" borderId="8" xfId="0" applyFont="1" applyBorder="1" applyProtection="1">
      <protection locked="0"/>
    </xf>
    <xf numFmtId="0" fontId="2" fillId="0" borderId="11" xfId="0" applyFont="1" applyBorder="1" applyProtection="1">
      <protection locked="0"/>
    </xf>
    <xf numFmtId="0" fontId="2" fillId="0" borderId="12" xfId="0" applyFont="1" applyBorder="1" applyProtection="1">
      <protection locked="0"/>
    </xf>
    <xf numFmtId="0" fontId="2" fillId="0" borderId="13" xfId="0" applyFont="1" applyBorder="1" applyProtection="1">
      <protection locked="0"/>
    </xf>
    <xf numFmtId="0" fontId="5" fillId="0" borderId="2" xfId="0" applyFont="1" applyBorder="1" applyAlignment="1">
      <alignment horizontal="left" wrapText="1"/>
    </xf>
    <xf numFmtId="0" fontId="5" fillId="0" borderId="3" xfId="0" applyFont="1" applyBorder="1" applyAlignment="1">
      <alignment horizontal="left" wrapText="1"/>
    </xf>
    <xf numFmtId="0" fontId="5" fillId="0" borderId="4" xfId="0" applyFont="1" applyBorder="1" applyAlignment="1">
      <alignment horizontal="left" wrapText="1"/>
    </xf>
    <xf numFmtId="0" fontId="26" fillId="0" borderId="2" xfId="0" applyFont="1" applyBorder="1" applyAlignment="1">
      <alignment horizontal="left" wrapText="1"/>
    </xf>
    <xf numFmtId="0" fontId="26" fillId="0" borderId="3" xfId="0" applyFont="1" applyBorder="1" applyAlignment="1">
      <alignment horizontal="left" wrapText="1"/>
    </xf>
    <xf numFmtId="0" fontId="26" fillId="0" borderId="4" xfId="0" applyFont="1" applyBorder="1" applyAlignment="1">
      <alignment horizontal="left" wrapText="1"/>
    </xf>
  </cellXfs>
  <cellStyles count="2">
    <cellStyle name="Hyperlink" xfId="1" builtinId="8"/>
    <cellStyle name="Normal" xfId="0" builtinId="0"/>
  </cellStyles>
  <dxfs count="0"/>
  <tableStyles count="0" defaultTableStyle="TableStyleMedium9" defaultPivotStyle="PivotStyleLight16"/>
  <colors>
    <mruColors>
      <color rgb="FF004766"/>
      <color rgb="FF000066"/>
      <color rgb="FFFFFFCC"/>
      <color rgb="FF0307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rcpch.ac.uk/resources/paediatric-training-capability-based-progression"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rcpch.ac.uk/resources/training-guide"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I28"/>
  <sheetViews>
    <sheetView zoomScale="115" zoomScaleNormal="115" workbookViewId="0">
      <selection activeCell="B21" sqref="B21"/>
    </sheetView>
  </sheetViews>
  <sheetFormatPr defaultColWidth="9.140625" defaultRowHeight="15" x14ac:dyDescent="0.2"/>
  <cols>
    <col min="1" max="1" width="4.5703125" style="2" customWidth="1"/>
    <col min="2" max="2" width="188.85546875" style="12" bestFit="1" customWidth="1"/>
    <col min="3" max="3" width="14.5703125" style="2" customWidth="1"/>
    <col min="4" max="4" width="13.28515625" style="2" customWidth="1"/>
    <col min="5" max="5" width="12.7109375" style="2" customWidth="1"/>
    <col min="6" max="6" width="12.42578125" style="2" customWidth="1"/>
    <col min="7" max="7" width="13.28515625" style="2" customWidth="1"/>
    <col min="8" max="8" width="13.28515625" style="3" customWidth="1"/>
    <col min="9" max="9" width="13" style="2" customWidth="1"/>
    <col min="10" max="16384" width="9.140625" style="2"/>
  </cols>
  <sheetData>
    <row r="1" spans="1:9" ht="15.75" x14ac:dyDescent="0.25">
      <c r="A1" s="1"/>
      <c r="B1" s="30" t="s">
        <v>0</v>
      </c>
      <c r="F1" s="1"/>
      <c r="H1" s="2"/>
    </row>
    <row r="2" spans="1:9" s="1" customFormat="1" ht="16.5" customHeight="1" x14ac:dyDescent="0.25">
      <c r="A2" s="32">
        <v>1</v>
      </c>
      <c r="B2" s="13" t="s">
        <v>1</v>
      </c>
      <c r="C2" s="5"/>
      <c r="D2" s="5"/>
      <c r="E2" s="5"/>
      <c r="F2" s="5"/>
      <c r="G2" s="6"/>
      <c r="H2" s="7"/>
      <c r="I2" s="8"/>
    </row>
    <row r="3" spans="1:9" x14ac:dyDescent="0.2">
      <c r="A3" s="33">
        <v>2</v>
      </c>
      <c r="B3" s="13" t="s">
        <v>2</v>
      </c>
      <c r="C3" s="10"/>
      <c r="D3" s="10"/>
      <c r="E3" s="11"/>
      <c r="F3" s="11"/>
      <c r="G3" s="11"/>
      <c r="H3" s="11"/>
    </row>
    <row r="4" spans="1:9" x14ac:dyDescent="0.2">
      <c r="A4" s="33">
        <v>3</v>
      </c>
      <c r="B4" s="31" t="s">
        <v>3</v>
      </c>
      <c r="C4" s="10"/>
      <c r="D4" s="10"/>
      <c r="E4" s="11"/>
      <c r="F4" s="9"/>
      <c r="G4" s="11"/>
      <c r="H4" s="11"/>
    </row>
    <row r="5" spans="1:9" x14ac:dyDescent="0.2">
      <c r="A5" s="33">
        <v>4</v>
      </c>
      <c r="B5" s="13" t="s">
        <v>4</v>
      </c>
      <c r="C5" s="10"/>
      <c r="D5" s="10"/>
      <c r="E5" s="11"/>
      <c r="F5" s="9"/>
      <c r="G5" s="11"/>
      <c r="H5" s="11"/>
    </row>
    <row r="6" spans="1:9" x14ac:dyDescent="0.2">
      <c r="A6" s="33">
        <v>5</v>
      </c>
      <c r="B6" s="13" t="s">
        <v>5</v>
      </c>
      <c r="C6" s="10"/>
      <c r="D6" s="10"/>
      <c r="E6" s="11"/>
      <c r="F6" s="9"/>
      <c r="G6" s="11"/>
      <c r="H6" s="11"/>
    </row>
    <row r="7" spans="1:9" x14ac:dyDescent="0.2">
      <c r="A7" s="32">
        <v>6</v>
      </c>
      <c r="B7" s="13" t="s">
        <v>6</v>
      </c>
      <c r="C7" s="10"/>
      <c r="D7" s="10"/>
      <c r="E7" s="11"/>
      <c r="F7" s="9"/>
      <c r="G7" s="11"/>
      <c r="H7" s="11"/>
    </row>
    <row r="8" spans="1:9" x14ac:dyDescent="0.2">
      <c r="A8" s="33">
        <v>7</v>
      </c>
      <c r="B8" s="13" t="s">
        <v>7</v>
      </c>
      <c r="C8" s="10"/>
      <c r="D8" s="10"/>
      <c r="E8" s="11"/>
      <c r="F8" s="9"/>
      <c r="G8" s="11"/>
      <c r="H8" s="11"/>
    </row>
    <row r="9" spans="1:9" x14ac:dyDescent="0.2">
      <c r="A9" s="33">
        <v>8</v>
      </c>
      <c r="B9" s="13" t="s">
        <v>8</v>
      </c>
      <c r="C9" s="10"/>
      <c r="D9" s="10"/>
      <c r="E9" s="11"/>
      <c r="F9" s="9"/>
      <c r="G9" s="11"/>
      <c r="H9" s="11"/>
    </row>
    <row r="10" spans="1:9" x14ac:dyDescent="0.2">
      <c r="A10" s="33">
        <v>9</v>
      </c>
      <c r="B10" s="13" t="s">
        <v>9</v>
      </c>
      <c r="C10" s="10"/>
      <c r="D10" s="10"/>
      <c r="E10" s="11"/>
      <c r="F10" s="9"/>
      <c r="G10" s="11"/>
      <c r="H10" s="11"/>
    </row>
    <row r="11" spans="1:9" x14ac:dyDescent="0.2">
      <c r="A11" s="33">
        <v>10</v>
      </c>
      <c r="B11" s="13" t="s">
        <v>10</v>
      </c>
      <c r="C11" s="10"/>
      <c r="D11" s="10"/>
      <c r="E11" s="11"/>
      <c r="F11" s="9"/>
      <c r="G11" s="11"/>
      <c r="H11" s="11"/>
    </row>
    <row r="12" spans="1:9" x14ac:dyDescent="0.2">
      <c r="A12" s="32">
        <v>11</v>
      </c>
      <c r="B12" s="13" t="s">
        <v>11</v>
      </c>
      <c r="C12" s="10"/>
      <c r="D12" s="10"/>
      <c r="E12" s="11"/>
      <c r="F12" s="9"/>
      <c r="G12" s="11"/>
      <c r="H12" s="11"/>
    </row>
    <row r="13" spans="1:9" x14ac:dyDescent="0.2">
      <c r="A13" s="33">
        <v>12</v>
      </c>
      <c r="B13" s="13" t="s">
        <v>12</v>
      </c>
      <c r="C13" s="10"/>
      <c r="D13" s="10"/>
      <c r="E13" s="11"/>
      <c r="F13" s="9"/>
      <c r="G13" s="11"/>
      <c r="H13" s="11"/>
    </row>
    <row r="14" spans="1:9" x14ac:dyDescent="0.2">
      <c r="A14" s="33">
        <v>13</v>
      </c>
      <c r="B14" s="13" t="s">
        <v>13</v>
      </c>
      <c r="C14" s="10"/>
      <c r="D14" s="10"/>
      <c r="E14" s="11"/>
      <c r="F14" s="9"/>
      <c r="G14" s="11"/>
      <c r="H14" s="11"/>
    </row>
    <row r="15" spans="1:9" x14ac:dyDescent="0.2">
      <c r="A15" s="33"/>
      <c r="B15" s="13"/>
      <c r="C15" s="10"/>
      <c r="D15" s="10"/>
      <c r="E15" s="11"/>
      <c r="F15"/>
      <c r="G15" s="11"/>
      <c r="H15" s="11"/>
      <c r="I15" s="4"/>
    </row>
    <row r="16" spans="1:9" ht="15.75" x14ac:dyDescent="0.25">
      <c r="A16" s="33"/>
      <c r="B16" s="30" t="s">
        <v>14</v>
      </c>
      <c r="C16" s="10"/>
      <c r="D16" s="10"/>
      <c r="E16" s="11"/>
      <c r="F16"/>
      <c r="G16" s="11"/>
      <c r="H16" s="11"/>
    </row>
    <row r="17" spans="1:8" ht="15" customHeight="1" x14ac:dyDescent="0.2">
      <c r="A17" s="33">
        <v>1</v>
      </c>
      <c r="B17" s="13" t="s">
        <v>15</v>
      </c>
      <c r="C17" s="9"/>
      <c r="D17" s="9"/>
      <c r="E17" s="11"/>
      <c r="F17" s="9"/>
      <c r="G17" s="11"/>
      <c r="H17" s="11"/>
    </row>
    <row r="18" spans="1:8" x14ac:dyDescent="0.2">
      <c r="A18" s="33">
        <v>2</v>
      </c>
      <c r="B18" s="13" t="s">
        <v>16</v>
      </c>
      <c r="C18" s="9"/>
      <c r="D18" s="9"/>
      <c r="E18" s="11"/>
      <c r="F18" s="9"/>
      <c r="G18" s="11"/>
      <c r="H18" s="11"/>
    </row>
    <row r="19" spans="1:8" ht="30" x14ac:dyDescent="0.2">
      <c r="A19" s="33">
        <v>3</v>
      </c>
      <c r="B19" s="13" t="s">
        <v>84</v>
      </c>
    </row>
    <row r="20" spans="1:8" x14ac:dyDescent="0.2">
      <c r="A20" s="33">
        <v>4</v>
      </c>
      <c r="B20" s="13" t="s">
        <v>17</v>
      </c>
      <c r="C20" s="9"/>
      <c r="D20" s="9"/>
      <c r="E20" s="11"/>
      <c r="F20" s="9"/>
      <c r="G20" s="11"/>
      <c r="H20" s="11"/>
    </row>
    <row r="21" spans="1:8" ht="30" x14ac:dyDescent="0.2">
      <c r="A21" s="33">
        <v>5</v>
      </c>
      <c r="B21" s="13" t="s">
        <v>18</v>
      </c>
    </row>
    <row r="22" spans="1:8" x14ac:dyDescent="0.2">
      <c r="B22" s="13"/>
    </row>
    <row r="23" spans="1:8" x14ac:dyDescent="0.2">
      <c r="B23" s="13"/>
    </row>
    <row r="24" spans="1:8" x14ac:dyDescent="0.2">
      <c r="B24" s="29"/>
    </row>
    <row r="25" spans="1:8" x14ac:dyDescent="0.2">
      <c r="B25"/>
    </row>
    <row r="26" spans="1:8" ht="15.75" x14ac:dyDescent="0.2">
      <c r="B26" s="28"/>
    </row>
    <row r="27" spans="1:8" x14ac:dyDescent="0.2">
      <c r="B27"/>
    </row>
    <row r="28" spans="1:8" ht="15.75" x14ac:dyDescent="0.2">
      <c r="B28" s="28"/>
    </row>
  </sheetData>
  <sheetProtection algorithmName="SHA-512" hashValue="gHmDSMbLm/eAzSIiMXok5BlgzLWJLFtXNh2lRQiXcDyCUhEcRfi3szqXcSOKsR8ZSB9UWpG+ugFgwEGu3S78Yw==" saltValue="mxmmuUhyp9+leJJPU1yRyg==" spinCount="100000" sheet="1" objects="1" scenarios="1"/>
  <phoneticPr fontId="0" type="noConversion"/>
  <hyperlinks>
    <hyperlink ref="B19" r:id="rId1" display="If you are working Less Than Full Time, remember that you will need to complete 365 days WTE at each training grade, unless capability based progression has been agreed at the appropriate gateway by an ARCP panel.  (See our guidance on Paediatric training" xr:uid="{00000000-0004-0000-0000-000000000000}"/>
  </hyperlinks>
  <pageMargins left="0.75" right="0.75" top="1" bottom="1" header="0.5" footer="0.5"/>
  <pageSetup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P48"/>
  <sheetViews>
    <sheetView tabSelected="1" zoomScale="85" zoomScaleNormal="85" workbookViewId="0">
      <selection activeCell="P21" sqref="P21"/>
    </sheetView>
  </sheetViews>
  <sheetFormatPr defaultColWidth="9.140625" defaultRowHeight="15" x14ac:dyDescent="0.2"/>
  <cols>
    <col min="1" max="1" width="46" style="2" customWidth="1"/>
    <col min="2" max="2" width="15" style="2" customWidth="1"/>
    <col min="3" max="3" width="14.5703125" style="2" customWidth="1"/>
    <col min="4" max="5" width="16" style="2" customWidth="1"/>
    <col min="6" max="6" width="12.42578125" style="3" customWidth="1"/>
    <col min="7" max="7" width="14.7109375" style="2" customWidth="1"/>
    <col min="8" max="8" width="14.7109375" style="3" customWidth="1"/>
    <col min="9" max="9" width="18.42578125" style="2" customWidth="1"/>
    <col min="10" max="10" width="4.28515625" customWidth="1"/>
    <col min="11" max="13" width="14.5703125" style="2" customWidth="1"/>
    <col min="14" max="14" width="11.42578125" style="2" customWidth="1"/>
    <col min="15" max="15" width="10.42578125" style="2" bestFit="1" customWidth="1"/>
    <col min="16" max="16" width="9.85546875" style="2" bestFit="1" customWidth="1"/>
    <col min="17" max="16384" width="9.140625" style="2"/>
  </cols>
  <sheetData>
    <row r="1" spans="1:15" ht="25.5" x14ac:dyDescent="0.35">
      <c r="A1" s="34" t="s">
        <v>19</v>
      </c>
      <c r="H1" s="35" t="s">
        <v>87</v>
      </c>
    </row>
    <row r="2" spans="1:15" x14ac:dyDescent="0.2">
      <c r="A2" s="2" t="s">
        <v>20</v>
      </c>
    </row>
    <row r="3" spans="1:15" ht="29.25" customHeight="1" x14ac:dyDescent="0.2">
      <c r="A3" s="36" t="s">
        <v>86</v>
      </c>
    </row>
    <row r="4" spans="1:15" ht="17.25" customHeight="1" x14ac:dyDescent="0.2">
      <c r="A4" s="2" t="s">
        <v>21</v>
      </c>
    </row>
    <row r="5" spans="1:15" ht="17.25" customHeight="1" x14ac:dyDescent="0.2">
      <c r="A5" s="37" t="s">
        <v>22</v>
      </c>
    </row>
    <row r="7" spans="1:15" ht="33" customHeight="1" x14ac:dyDescent="0.25">
      <c r="A7" s="1" t="s">
        <v>23</v>
      </c>
    </row>
    <row r="8" spans="1:15" ht="30.75" customHeight="1" x14ac:dyDescent="0.25">
      <c r="A8" s="38" t="s">
        <v>24</v>
      </c>
      <c r="B8" s="149"/>
      <c r="C8" s="14"/>
      <c r="D8" s="14"/>
      <c r="E8" s="14"/>
      <c r="G8" s="39" t="s">
        <v>25</v>
      </c>
      <c r="H8" s="14"/>
      <c r="I8" s="14"/>
    </row>
    <row r="9" spans="1:15" s="44" customFormat="1" ht="81.75" customHeight="1" x14ac:dyDescent="0.25">
      <c r="A9" s="40" t="s">
        <v>26</v>
      </c>
      <c r="B9" s="40" t="s">
        <v>27</v>
      </c>
      <c r="C9" s="40" t="s">
        <v>28</v>
      </c>
      <c r="D9" s="40" t="s">
        <v>29</v>
      </c>
      <c r="E9" s="40" t="s">
        <v>30</v>
      </c>
      <c r="F9" s="41" t="s">
        <v>31</v>
      </c>
      <c r="G9" s="42" t="s">
        <v>32</v>
      </c>
      <c r="H9" s="41" t="s">
        <v>33</v>
      </c>
      <c r="I9" s="43" t="s">
        <v>34</v>
      </c>
      <c r="J9"/>
      <c r="K9" s="40" t="s">
        <v>35</v>
      </c>
      <c r="L9" s="40" t="s">
        <v>36</v>
      </c>
      <c r="M9" s="40" t="s">
        <v>37</v>
      </c>
      <c r="N9" s="40" t="s">
        <v>38</v>
      </c>
      <c r="O9" s="40" t="s">
        <v>39</v>
      </c>
    </row>
    <row r="10" spans="1:15" s="44" customFormat="1" ht="18" customHeight="1" x14ac:dyDescent="0.25">
      <c r="A10" s="45" t="s">
        <v>40</v>
      </c>
      <c r="B10" s="46" t="s">
        <v>41</v>
      </c>
      <c r="C10" s="46" t="s">
        <v>42</v>
      </c>
      <c r="D10" s="47">
        <v>41729</v>
      </c>
      <c r="E10" s="47">
        <v>41912</v>
      </c>
      <c r="F10" s="48">
        <v>1</v>
      </c>
      <c r="G10" s="49">
        <v>184</v>
      </c>
      <c r="H10" s="49">
        <v>184</v>
      </c>
      <c r="I10" s="50">
        <v>0.50410958904109593</v>
      </c>
      <c r="J10"/>
      <c r="K10" s="161" t="s">
        <v>43</v>
      </c>
      <c r="L10" s="162"/>
      <c r="M10" s="163"/>
      <c r="N10" s="51" t="s">
        <v>42</v>
      </c>
      <c r="O10" s="51">
        <v>2555</v>
      </c>
    </row>
    <row r="11" spans="1:15" ht="18" customHeight="1" x14ac:dyDescent="0.2">
      <c r="A11" s="15" t="s">
        <v>44</v>
      </c>
      <c r="B11" s="24" t="s">
        <v>41</v>
      </c>
      <c r="C11" s="25" t="s">
        <v>42</v>
      </c>
      <c r="D11" s="16">
        <v>44562</v>
      </c>
      <c r="E11" s="16">
        <v>44743</v>
      </c>
      <c r="F11" s="21">
        <v>1</v>
      </c>
      <c r="G11" s="52">
        <f t="shared" ref="G11:G43" si="0">IF(C11="Non-training",0,(E11-D11))</f>
        <v>181</v>
      </c>
      <c r="H11" s="52">
        <f t="shared" ref="H11" si="1">SUM(G11*F11)</f>
        <v>181</v>
      </c>
      <c r="I11" s="53">
        <f>SUM(H11/365)</f>
        <v>0.49589041095890413</v>
      </c>
      <c r="K11" s="151"/>
      <c r="L11" s="152"/>
      <c r="M11" s="153"/>
      <c r="N11" s="51" t="s">
        <v>45</v>
      </c>
      <c r="O11" s="51">
        <v>1095</v>
      </c>
    </row>
    <row r="12" spans="1:15" ht="18" customHeight="1" x14ac:dyDescent="0.2">
      <c r="A12" s="17" t="s">
        <v>46</v>
      </c>
      <c r="B12" s="18" t="s">
        <v>47</v>
      </c>
      <c r="C12" s="26" t="s">
        <v>42</v>
      </c>
      <c r="D12" s="18">
        <v>44774</v>
      </c>
      <c r="E12" s="18">
        <v>44926</v>
      </c>
      <c r="F12" s="22">
        <v>1</v>
      </c>
      <c r="G12" s="54">
        <f t="shared" si="0"/>
        <v>152</v>
      </c>
      <c r="H12" s="54">
        <f t="shared" ref="H12:H43" si="2">SUM(G12*F12)</f>
        <v>152</v>
      </c>
      <c r="I12" s="55">
        <f t="shared" ref="I12:I43" si="3">SUM(H12/365)</f>
        <v>0.41643835616438357</v>
      </c>
      <c r="K12" s="154"/>
      <c r="L12" s="155"/>
      <c r="M12" s="156"/>
    </row>
    <row r="13" spans="1:15" ht="18" customHeight="1" x14ac:dyDescent="0.2">
      <c r="A13" s="17" t="s">
        <v>48</v>
      </c>
      <c r="B13" s="18" t="s">
        <v>49</v>
      </c>
      <c r="C13" s="26" t="s">
        <v>45</v>
      </c>
      <c r="D13" s="18">
        <v>44927</v>
      </c>
      <c r="E13" s="18">
        <v>45079</v>
      </c>
      <c r="F13" s="22">
        <v>0.6</v>
      </c>
      <c r="G13" s="54">
        <f t="shared" si="0"/>
        <v>152</v>
      </c>
      <c r="H13" s="54">
        <f t="shared" si="2"/>
        <v>91.2</v>
      </c>
      <c r="I13" s="55">
        <f t="shared" si="3"/>
        <v>0.24986301369863015</v>
      </c>
      <c r="K13" s="154"/>
      <c r="L13" s="155"/>
      <c r="M13" s="156"/>
    </row>
    <row r="14" spans="1:15" ht="18" customHeight="1" x14ac:dyDescent="0.2">
      <c r="A14" s="17" t="s">
        <v>50</v>
      </c>
      <c r="B14" s="18" t="s">
        <v>51</v>
      </c>
      <c r="C14" s="26" t="s">
        <v>52</v>
      </c>
      <c r="D14" s="18">
        <v>45080</v>
      </c>
      <c r="E14" s="18">
        <v>45445</v>
      </c>
      <c r="F14" s="22">
        <v>1</v>
      </c>
      <c r="G14" s="54">
        <f t="shared" si="0"/>
        <v>0</v>
      </c>
      <c r="H14" s="54">
        <f t="shared" si="2"/>
        <v>0</v>
      </c>
      <c r="I14" s="55">
        <f t="shared" si="3"/>
        <v>0</v>
      </c>
      <c r="K14" s="154"/>
      <c r="L14" s="155"/>
      <c r="M14" s="156"/>
    </row>
    <row r="15" spans="1:15" ht="18" customHeight="1" x14ac:dyDescent="0.2">
      <c r="A15" s="17" t="s">
        <v>53</v>
      </c>
      <c r="B15" s="18" t="s">
        <v>49</v>
      </c>
      <c r="C15" s="26" t="s">
        <v>45</v>
      </c>
      <c r="D15" s="18">
        <v>45446</v>
      </c>
      <c r="E15" s="18">
        <v>45537</v>
      </c>
      <c r="F15" s="22">
        <v>0.6</v>
      </c>
      <c r="G15" s="54">
        <f t="shared" si="0"/>
        <v>91</v>
      </c>
      <c r="H15" s="54">
        <f t="shared" si="2"/>
        <v>54.6</v>
      </c>
      <c r="I15" s="55">
        <f t="shared" si="3"/>
        <v>0.14958904109589041</v>
      </c>
      <c r="K15" s="154"/>
      <c r="L15" s="155"/>
      <c r="M15" s="156"/>
    </row>
    <row r="16" spans="1:15" ht="18" customHeight="1" x14ac:dyDescent="0.2">
      <c r="A16" s="17" t="s">
        <v>53</v>
      </c>
      <c r="B16" s="18" t="s">
        <v>54</v>
      </c>
      <c r="C16" s="26" t="s">
        <v>45</v>
      </c>
      <c r="D16" s="18">
        <v>45538</v>
      </c>
      <c r="E16" s="18">
        <v>45902</v>
      </c>
      <c r="F16" s="22">
        <v>0.6</v>
      </c>
      <c r="G16" s="54">
        <f t="shared" si="0"/>
        <v>364</v>
      </c>
      <c r="H16" s="54">
        <f>SUM(G16*F16)</f>
        <v>218.4</v>
      </c>
      <c r="I16" s="55">
        <f t="shared" si="3"/>
        <v>0.59835616438356165</v>
      </c>
      <c r="K16" s="154"/>
      <c r="L16" s="155"/>
      <c r="M16" s="156"/>
    </row>
    <row r="17" spans="1:13" ht="18" customHeight="1" x14ac:dyDescent="0.2">
      <c r="A17" s="17"/>
      <c r="B17" s="18"/>
      <c r="C17" s="26"/>
      <c r="D17" s="18"/>
      <c r="E17" s="18"/>
      <c r="F17" s="22">
        <v>1</v>
      </c>
      <c r="G17" s="54">
        <f t="shared" si="0"/>
        <v>0</v>
      </c>
      <c r="H17" s="54">
        <f t="shared" si="2"/>
        <v>0</v>
      </c>
      <c r="I17" s="55">
        <f t="shared" si="3"/>
        <v>0</v>
      </c>
      <c r="K17" s="154"/>
      <c r="L17" s="155"/>
      <c r="M17" s="156"/>
    </row>
    <row r="18" spans="1:13" ht="18" customHeight="1" x14ac:dyDescent="0.2">
      <c r="A18" s="17"/>
      <c r="B18" s="18"/>
      <c r="C18" s="26"/>
      <c r="D18" s="18"/>
      <c r="E18" s="18"/>
      <c r="F18" s="22">
        <v>1</v>
      </c>
      <c r="G18" s="54">
        <f t="shared" si="0"/>
        <v>0</v>
      </c>
      <c r="H18" s="54">
        <f t="shared" si="2"/>
        <v>0</v>
      </c>
      <c r="I18" s="55">
        <f t="shared" si="3"/>
        <v>0</v>
      </c>
      <c r="K18" s="154"/>
      <c r="L18" s="155"/>
      <c r="M18" s="156"/>
    </row>
    <row r="19" spans="1:13" ht="18" customHeight="1" x14ac:dyDescent="0.2">
      <c r="A19" s="17"/>
      <c r="B19" s="18"/>
      <c r="C19" s="26"/>
      <c r="D19" s="18"/>
      <c r="E19" s="18"/>
      <c r="F19" s="22">
        <v>1</v>
      </c>
      <c r="G19" s="54">
        <f t="shared" si="0"/>
        <v>0</v>
      </c>
      <c r="H19" s="54">
        <f t="shared" si="2"/>
        <v>0</v>
      </c>
      <c r="I19" s="55">
        <f t="shared" si="3"/>
        <v>0</v>
      </c>
      <c r="K19" s="157"/>
      <c r="L19" s="155"/>
      <c r="M19" s="156"/>
    </row>
    <row r="20" spans="1:13" ht="18" customHeight="1" x14ac:dyDescent="0.2">
      <c r="A20" s="17"/>
      <c r="B20" s="18"/>
      <c r="C20" s="26"/>
      <c r="D20" s="18"/>
      <c r="E20" s="18"/>
      <c r="F20" s="22">
        <v>1</v>
      </c>
      <c r="G20" s="54">
        <f t="shared" si="0"/>
        <v>0</v>
      </c>
      <c r="H20" s="54">
        <f t="shared" si="2"/>
        <v>0</v>
      </c>
      <c r="I20" s="55">
        <f t="shared" si="3"/>
        <v>0</v>
      </c>
      <c r="K20" s="157"/>
      <c r="L20" s="155"/>
      <c r="M20" s="156"/>
    </row>
    <row r="21" spans="1:13" ht="18" customHeight="1" x14ac:dyDescent="0.2">
      <c r="A21" s="17"/>
      <c r="B21" s="18"/>
      <c r="C21" s="26"/>
      <c r="D21" s="18"/>
      <c r="E21" s="18"/>
      <c r="F21" s="22">
        <v>1</v>
      </c>
      <c r="G21" s="54">
        <f t="shared" si="0"/>
        <v>0</v>
      </c>
      <c r="H21" s="54">
        <f t="shared" si="2"/>
        <v>0</v>
      </c>
      <c r="I21" s="55">
        <f t="shared" si="3"/>
        <v>0</v>
      </c>
      <c r="K21" s="157"/>
      <c r="L21" s="155"/>
      <c r="M21" s="156"/>
    </row>
    <row r="22" spans="1:13" ht="18" customHeight="1" x14ac:dyDescent="0.2">
      <c r="A22" s="17"/>
      <c r="B22" s="18"/>
      <c r="C22" s="26"/>
      <c r="D22" s="18"/>
      <c r="E22" s="18"/>
      <c r="F22" s="22">
        <v>1</v>
      </c>
      <c r="G22" s="54">
        <f t="shared" si="0"/>
        <v>0</v>
      </c>
      <c r="H22" s="54">
        <f t="shared" si="2"/>
        <v>0</v>
      </c>
      <c r="I22" s="55">
        <f t="shared" si="3"/>
        <v>0</v>
      </c>
      <c r="K22" s="157"/>
      <c r="L22" s="155"/>
      <c r="M22" s="156"/>
    </row>
    <row r="23" spans="1:13" ht="18" customHeight="1" x14ac:dyDescent="0.2">
      <c r="A23" s="17"/>
      <c r="B23" s="18"/>
      <c r="C23" s="26"/>
      <c r="D23" s="18"/>
      <c r="E23" s="18"/>
      <c r="F23" s="22">
        <v>1</v>
      </c>
      <c r="G23" s="54">
        <f t="shared" si="0"/>
        <v>0</v>
      </c>
      <c r="H23" s="54">
        <f t="shared" si="2"/>
        <v>0</v>
      </c>
      <c r="I23" s="55">
        <f t="shared" si="3"/>
        <v>0</v>
      </c>
      <c r="K23" s="157"/>
      <c r="L23" s="155"/>
      <c r="M23" s="156"/>
    </row>
    <row r="24" spans="1:13" ht="18" customHeight="1" x14ac:dyDescent="0.2">
      <c r="A24" s="17"/>
      <c r="B24" s="18"/>
      <c r="C24" s="26"/>
      <c r="D24" s="18"/>
      <c r="E24" s="18"/>
      <c r="F24" s="22">
        <v>1</v>
      </c>
      <c r="G24" s="54">
        <f t="shared" si="0"/>
        <v>0</v>
      </c>
      <c r="H24" s="54">
        <f t="shared" si="2"/>
        <v>0</v>
      </c>
      <c r="I24" s="55">
        <f t="shared" si="3"/>
        <v>0</v>
      </c>
      <c r="K24" s="157"/>
      <c r="L24" s="155"/>
      <c r="M24" s="156"/>
    </row>
    <row r="25" spans="1:13" ht="18" customHeight="1" x14ac:dyDescent="0.2">
      <c r="A25" s="17"/>
      <c r="B25" s="18"/>
      <c r="C25" s="26"/>
      <c r="D25" s="18"/>
      <c r="E25" s="18"/>
      <c r="F25" s="22">
        <v>1</v>
      </c>
      <c r="G25" s="54">
        <f t="shared" si="0"/>
        <v>0</v>
      </c>
      <c r="H25" s="54">
        <f t="shared" si="2"/>
        <v>0</v>
      </c>
      <c r="I25" s="55">
        <f t="shared" si="3"/>
        <v>0</v>
      </c>
      <c r="K25" s="157"/>
      <c r="L25" s="155"/>
      <c r="M25" s="156"/>
    </row>
    <row r="26" spans="1:13" ht="18" customHeight="1" x14ac:dyDescent="0.2">
      <c r="A26" s="17"/>
      <c r="B26" s="18"/>
      <c r="C26" s="26"/>
      <c r="D26" s="18"/>
      <c r="E26" s="18"/>
      <c r="F26" s="22">
        <v>1</v>
      </c>
      <c r="G26" s="54">
        <f t="shared" si="0"/>
        <v>0</v>
      </c>
      <c r="H26" s="54">
        <f t="shared" si="2"/>
        <v>0</v>
      </c>
      <c r="I26" s="55">
        <f t="shared" si="3"/>
        <v>0</v>
      </c>
      <c r="K26" s="157"/>
      <c r="L26" s="155"/>
      <c r="M26" s="156"/>
    </row>
    <row r="27" spans="1:13" ht="18" customHeight="1" x14ac:dyDescent="0.2">
      <c r="A27" s="17"/>
      <c r="B27" s="18"/>
      <c r="C27" s="26"/>
      <c r="D27" s="18"/>
      <c r="E27" s="18"/>
      <c r="F27" s="22">
        <v>1</v>
      </c>
      <c r="G27" s="54">
        <f t="shared" si="0"/>
        <v>0</v>
      </c>
      <c r="H27" s="54">
        <f t="shared" si="2"/>
        <v>0</v>
      </c>
      <c r="I27" s="55">
        <f t="shared" si="3"/>
        <v>0</v>
      </c>
      <c r="K27" s="157"/>
      <c r="L27" s="155"/>
      <c r="M27" s="156"/>
    </row>
    <row r="28" spans="1:13" ht="18" customHeight="1" x14ac:dyDescent="0.2">
      <c r="A28" s="17"/>
      <c r="B28" s="18"/>
      <c r="C28" s="26"/>
      <c r="D28" s="18"/>
      <c r="E28" s="18"/>
      <c r="F28" s="22">
        <v>1</v>
      </c>
      <c r="G28" s="54">
        <f t="shared" si="0"/>
        <v>0</v>
      </c>
      <c r="H28" s="54">
        <f t="shared" si="2"/>
        <v>0</v>
      </c>
      <c r="I28" s="55">
        <f t="shared" si="3"/>
        <v>0</v>
      </c>
      <c r="K28" s="157"/>
      <c r="L28" s="155"/>
      <c r="M28" s="156"/>
    </row>
    <row r="29" spans="1:13" ht="18" customHeight="1" x14ac:dyDescent="0.2">
      <c r="A29" s="17"/>
      <c r="B29" s="18"/>
      <c r="C29" s="26"/>
      <c r="D29" s="18"/>
      <c r="E29" s="18"/>
      <c r="F29" s="22">
        <v>1</v>
      </c>
      <c r="G29" s="54">
        <f t="shared" si="0"/>
        <v>0</v>
      </c>
      <c r="H29" s="54">
        <f t="shared" si="2"/>
        <v>0</v>
      </c>
      <c r="I29" s="55">
        <f t="shared" si="3"/>
        <v>0</v>
      </c>
      <c r="K29" s="157"/>
      <c r="L29" s="155"/>
      <c r="M29" s="156"/>
    </row>
    <row r="30" spans="1:13" ht="18" customHeight="1" x14ac:dyDescent="0.2">
      <c r="A30" s="17"/>
      <c r="B30" s="18"/>
      <c r="C30" s="26"/>
      <c r="D30" s="18"/>
      <c r="E30" s="18"/>
      <c r="F30" s="22">
        <v>1</v>
      </c>
      <c r="G30" s="54">
        <f t="shared" si="0"/>
        <v>0</v>
      </c>
      <c r="H30" s="54">
        <f t="shared" si="2"/>
        <v>0</v>
      </c>
      <c r="I30" s="55">
        <f t="shared" si="3"/>
        <v>0</v>
      </c>
      <c r="K30" s="157"/>
      <c r="L30" s="155"/>
      <c r="M30" s="156"/>
    </row>
    <row r="31" spans="1:13" ht="18" customHeight="1" x14ac:dyDescent="0.2">
      <c r="A31" s="17"/>
      <c r="B31" s="18"/>
      <c r="C31" s="26"/>
      <c r="D31" s="18"/>
      <c r="E31" s="18"/>
      <c r="F31" s="22">
        <v>1</v>
      </c>
      <c r="G31" s="54">
        <f t="shared" si="0"/>
        <v>0</v>
      </c>
      <c r="H31" s="54">
        <f t="shared" si="2"/>
        <v>0</v>
      </c>
      <c r="I31" s="55">
        <f t="shared" si="3"/>
        <v>0</v>
      </c>
      <c r="K31" s="157"/>
      <c r="L31" s="155"/>
      <c r="M31" s="156"/>
    </row>
    <row r="32" spans="1:13" ht="18" customHeight="1" x14ac:dyDescent="0.2">
      <c r="A32" s="17"/>
      <c r="B32" s="18"/>
      <c r="C32" s="26"/>
      <c r="D32" s="18"/>
      <c r="E32" s="18"/>
      <c r="F32" s="22">
        <v>1</v>
      </c>
      <c r="G32" s="54">
        <f t="shared" si="0"/>
        <v>0</v>
      </c>
      <c r="H32" s="54">
        <f t="shared" si="2"/>
        <v>0</v>
      </c>
      <c r="I32" s="55">
        <f t="shared" si="3"/>
        <v>0</v>
      </c>
      <c r="K32" s="157"/>
      <c r="L32" s="155"/>
      <c r="M32" s="156"/>
    </row>
    <row r="33" spans="1:16" ht="18" customHeight="1" x14ac:dyDescent="0.2">
      <c r="A33" s="17"/>
      <c r="B33" s="18"/>
      <c r="C33" s="26"/>
      <c r="D33" s="18"/>
      <c r="E33" s="18"/>
      <c r="F33" s="22">
        <v>1</v>
      </c>
      <c r="G33" s="54">
        <f t="shared" si="0"/>
        <v>0</v>
      </c>
      <c r="H33" s="54">
        <f t="shared" si="2"/>
        <v>0</v>
      </c>
      <c r="I33" s="55">
        <f t="shared" si="3"/>
        <v>0</v>
      </c>
      <c r="K33" s="157"/>
      <c r="L33" s="155"/>
      <c r="M33" s="156"/>
    </row>
    <row r="34" spans="1:16" ht="18" customHeight="1" x14ac:dyDescent="0.2">
      <c r="A34" s="17"/>
      <c r="B34" s="18"/>
      <c r="C34" s="26"/>
      <c r="D34" s="18"/>
      <c r="E34" s="18"/>
      <c r="F34" s="22">
        <v>1</v>
      </c>
      <c r="G34" s="54">
        <f t="shared" si="0"/>
        <v>0</v>
      </c>
      <c r="H34" s="54">
        <f t="shared" si="2"/>
        <v>0</v>
      </c>
      <c r="I34" s="55">
        <f t="shared" si="3"/>
        <v>0</v>
      </c>
      <c r="K34" s="157"/>
      <c r="L34" s="155"/>
      <c r="M34" s="156"/>
    </row>
    <row r="35" spans="1:16" ht="18" customHeight="1" x14ac:dyDescent="0.2">
      <c r="A35" s="17"/>
      <c r="B35" s="18"/>
      <c r="C35" s="26"/>
      <c r="D35" s="18"/>
      <c r="E35" s="18"/>
      <c r="F35" s="22">
        <v>1</v>
      </c>
      <c r="G35" s="54">
        <f t="shared" si="0"/>
        <v>0</v>
      </c>
      <c r="H35" s="54">
        <f t="shared" si="2"/>
        <v>0</v>
      </c>
      <c r="I35" s="55">
        <f t="shared" si="3"/>
        <v>0</v>
      </c>
      <c r="K35" s="157"/>
      <c r="L35" s="155"/>
      <c r="M35" s="156"/>
    </row>
    <row r="36" spans="1:16" ht="18" customHeight="1" x14ac:dyDescent="0.2">
      <c r="A36" s="17"/>
      <c r="B36" s="18"/>
      <c r="C36" s="26"/>
      <c r="D36" s="18"/>
      <c r="E36" s="18"/>
      <c r="F36" s="22">
        <v>1</v>
      </c>
      <c r="G36" s="54">
        <f t="shared" si="0"/>
        <v>0</v>
      </c>
      <c r="H36" s="54">
        <f t="shared" si="2"/>
        <v>0</v>
      </c>
      <c r="I36" s="55">
        <f t="shared" si="3"/>
        <v>0</v>
      </c>
      <c r="K36" s="157"/>
      <c r="L36" s="155"/>
      <c r="M36" s="156"/>
    </row>
    <row r="37" spans="1:16" ht="18" customHeight="1" x14ac:dyDescent="0.2">
      <c r="A37" s="17"/>
      <c r="B37" s="18"/>
      <c r="C37" s="26"/>
      <c r="D37" s="18"/>
      <c r="E37" s="18"/>
      <c r="F37" s="22">
        <v>1</v>
      </c>
      <c r="G37" s="54">
        <f t="shared" si="0"/>
        <v>0</v>
      </c>
      <c r="H37" s="54">
        <f t="shared" si="2"/>
        <v>0</v>
      </c>
      <c r="I37" s="55">
        <f t="shared" si="3"/>
        <v>0</v>
      </c>
      <c r="K37" s="157"/>
      <c r="L37" s="155"/>
      <c r="M37" s="156"/>
    </row>
    <row r="38" spans="1:16" ht="18" customHeight="1" x14ac:dyDescent="0.2">
      <c r="A38" s="17"/>
      <c r="B38" s="18"/>
      <c r="C38" s="26"/>
      <c r="D38" s="18"/>
      <c r="E38" s="18"/>
      <c r="F38" s="22">
        <v>1</v>
      </c>
      <c r="G38" s="54">
        <f t="shared" si="0"/>
        <v>0</v>
      </c>
      <c r="H38" s="54">
        <f t="shared" si="2"/>
        <v>0</v>
      </c>
      <c r="I38" s="55">
        <f t="shared" si="3"/>
        <v>0</v>
      </c>
      <c r="K38" s="157"/>
      <c r="L38" s="155"/>
      <c r="M38" s="156"/>
    </row>
    <row r="39" spans="1:16" ht="18" customHeight="1" x14ac:dyDescent="0.2">
      <c r="A39" s="17"/>
      <c r="B39" s="18"/>
      <c r="C39" s="26"/>
      <c r="D39" s="18"/>
      <c r="E39" s="18"/>
      <c r="F39" s="22">
        <v>1</v>
      </c>
      <c r="G39" s="54">
        <f t="shared" si="0"/>
        <v>0</v>
      </c>
      <c r="H39" s="54">
        <f t="shared" si="2"/>
        <v>0</v>
      </c>
      <c r="I39" s="55">
        <f t="shared" si="3"/>
        <v>0</v>
      </c>
      <c r="K39" s="157"/>
      <c r="L39" s="155"/>
      <c r="M39" s="156"/>
    </row>
    <row r="40" spans="1:16" ht="18" customHeight="1" x14ac:dyDescent="0.2">
      <c r="A40" s="17"/>
      <c r="B40" s="18"/>
      <c r="C40" s="26"/>
      <c r="D40" s="18"/>
      <c r="E40" s="18"/>
      <c r="F40" s="22">
        <v>1</v>
      </c>
      <c r="G40" s="54">
        <f t="shared" si="0"/>
        <v>0</v>
      </c>
      <c r="H40" s="54">
        <f t="shared" si="2"/>
        <v>0</v>
      </c>
      <c r="I40" s="55">
        <f t="shared" si="3"/>
        <v>0</v>
      </c>
      <c r="K40" s="157"/>
      <c r="L40" s="155"/>
      <c r="M40" s="156"/>
    </row>
    <row r="41" spans="1:16" ht="18" customHeight="1" x14ac:dyDescent="0.2">
      <c r="A41" s="17"/>
      <c r="B41" s="18"/>
      <c r="C41" s="26"/>
      <c r="D41" s="18"/>
      <c r="E41" s="18"/>
      <c r="F41" s="22">
        <v>1</v>
      </c>
      <c r="G41" s="54">
        <f t="shared" si="0"/>
        <v>0</v>
      </c>
      <c r="H41" s="54">
        <f t="shared" si="2"/>
        <v>0</v>
      </c>
      <c r="I41" s="55">
        <f t="shared" si="3"/>
        <v>0</v>
      </c>
      <c r="K41" s="157"/>
      <c r="L41" s="155"/>
      <c r="M41" s="156"/>
    </row>
    <row r="42" spans="1:16" ht="18" customHeight="1" x14ac:dyDescent="0.2">
      <c r="A42" s="17"/>
      <c r="B42" s="18"/>
      <c r="C42" s="26"/>
      <c r="D42" s="18"/>
      <c r="E42" s="18"/>
      <c r="F42" s="22">
        <v>1</v>
      </c>
      <c r="G42" s="54">
        <f t="shared" si="0"/>
        <v>0</v>
      </c>
      <c r="H42" s="54">
        <f t="shared" si="2"/>
        <v>0</v>
      </c>
      <c r="I42" s="55">
        <f t="shared" si="3"/>
        <v>0</v>
      </c>
      <c r="K42" s="157"/>
      <c r="L42" s="155"/>
      <c r="M42" s="156"/>
    </row>
    <row r="43" spans="1:16" ht="18" customHeight="1" x14ac:dyDescent="0.2">
      <c r="A43" s="19"/>
      <c r="B43" s="20"/>
      <c r="C43" s="27"/>
      <c r="D43" s="20"/>
      <c r="E43" s="20"/>
      <c r="F43" s="23">
        <v>1</v>
      </c>
      <c r="G43" s="56">
        <f t="shared" si="0"/>
        <v>0</v>
      </c>
      <c r="H43" s="56">
        <f t="shared" si="2"/>
        <v>0</v>
      </c>
      <c r="I43" s="57">
        <f t="shared" si="3"/>
        <v>0</v>
      </c>
      <c r="K43" s="158"/>
      <c r="L43" s="159"/>
      <c r="M43" s="160"/>
      <c r="P43" s="58"/>
    </row>
    <row r="44" spans="1:16" x14ac:dyDescent="0.2">
      <c r="C44" s="59" t="s">
        <v>55</v>
      </c>
      <c r="D44" s="60">
        <f>MAX(E11:E43)</f>
        <v>45902</v>
      </c>
      <c r="E44" s="59"/>
      <c r="G44" s="61" t="s">
        <v>56</v>
      </c>
      <c r="H44" s="62">
        <f>SUM(H11:H43)</f>
        <v>697.2</v>
      </c>
      <c r="I44" s="63">
        <f t="shared" ref="I44:I46" si="4">SUM(H44/365)</f>
        <v>1.91013698630137</v>
      </c>
      <c r="K44" s="4"/>
    </row>
    <row r="45" spans="1:16" x14ac:dyDescent="0.2">
      <c r="C45" s="59" t="s">
        <v>57</v>
      </c>
      <c r="D45" s="64" t="str">
        <f>(IF(INDEX($C$11:$C$43,MATCH(LOOKUP(2,1/($C$11:$C$43&lt;&gt;""),$C$11:$C$43),$C$11:$C$43,0))="Non-training",INDEX($C$11:$C$43,MATCH(LOOKUP(2,1/($C$11:$C$43&lt;&gt;""),$C$11:$C$43),$C$11:$C$43,0)-1),LOOKUP(2,1/($C$11:$C$43&lt;&gt;""),$C$11:$C$43)))</f>
        <v>Specialty</v>
      </c>
      <c r="E45" s="3"/>
      <c r="F45" s="65" t="s">
        <v>85</v>
      </c>
      <c r="G45" s="59" t="s">
        <v>42</v>
      </c>
      <c r="H45" s="64">
        <f>SUMPRODUCT(($C$11:$C$43=G45)*$H$11:$H$43)</f>
        <v>333</v>
      </c>
      <c r="I45" s="66">
        <f t="shared" si="4"/>
        <v>0.9123287671232877</v>
      </c>
    </row>
    <row r="46" spans="1:16" x14ac:dyDescent="0.2">
      <c r="C46" s="59" t="s">
        <v>58</v>
      </c>
      <c r="D46" s="67">
        <f>VLOOKUP($D$45,$N$10:$O$11,2,0)-SUMIF($C$11:$C$43,$D$45,$H$11:$H$43)</f>
        <v>730.8</v>
      </c>
      <c r="E46" s="3"/>
      <c r="F46" s="65" t="s">
        <v>85</v>
      </c>
      <c r="G46" s="59" t="s">
        <v>45</v>
      </c>
      <c r="H46" s="64">
        <f>SUMPRODUCT(($C$11:$C$43=G46)*$H$11:$H$43)</f>
        <v>364.20000000000005</v>
      </c>
      <c r="I46" s="66">
        <f t="shared" si="4"/>
        <v>0.99780821917808227</v>
      </c>
    </row>
    <row r="47" spans="1:16" x14ac:dyDescent="0.2">
      <c r="C47" s="59"/>
      <c r="D47" s="3"/>
      <c r="E47" s="3"/>
    </row>
    <row r="48" spans="1:16" s="68" customFormat="1" ht="18" x14ac:dyDescent="0.25">
      <c r="C48" s="69" t="s">
        <v>59</v>
      </c>
      <c r="D48" s="150">
        <v>0.6</v>
      </c>
      <c r="H48" s="70" t="s">
        <v>60</v>
      </c>
      <c r="I48" s="71">
        <f>IF(D48&gt;0,(D44+(D46/D48)),"You must enter a value for 'WTE at which training will continue'")</f>
        <v>47120</v>
      </c>
    </row>
  </sheetData>
  <sheetProtection algorithmName="SHA-512" hashValue="7dlmuWdAssCdRhXbYomlA8HTs4poKt29IDl/nZP1r0Lf0zj4LPBxvrrxlwUjfKByyCCC4VjXUdRIDxgUoyMmhQ==" saltValue="ASpGSI1FpEYk1QxX/z8nSA==" spinCount="100000" sheet="1" objects="1" scenarios="1"/>
  <protectedRanges>
    <protectedRange sqref="K11:M43" name="Range5"/>
    <protectedRange sqref="D48" name="Range4"/>
    <protectedRange sqref="F11:F43" name="Range3"/>
    <protectedRange sqref="A11:B43 D11:E43" name="Range2"/>
    <protectedRange sqref="B8:E8 H8:I8" name="Range1"/>
  </protectedRanges>
  <mergeCells count="1">
    <mergeCell ref="K10:M10"/>
  </mergeCells>
  <dataValidations count="3">
    <dataValidation type="date" allowBlank="1" showInputMessage="1" showErrorMessage="1" sqref="D11:E43" xr:uid="{00000000-0002-0000-0100-000000000000}">
      <formula1>36526</formula1>
      <formula2>73051</formula2>
    </dataValidation>
    <dataValidation allowBlank="1" showInputMessage="1" showErrorMessage="1" sqref="B11:B43" xr:uid="{00000000-0002-0000-0100-000001000000}"/>
    <dataValidation type="list" allowBlank="1" showInputMessage="1" showErrorMessage="1" sqref="C11:C43" xr:uid="{00000000-0002-0000-0100-000002000000}">
      <formula1>"Core,Specialty,Non-training"</formula1>
    </dataValidation>
  </dataValidations>
  <hyperlinks>
    <hyperlink ref="A5" r:id="rId1" location="progressing-through-training-and-arcp" display="Progressing through training and ARCP" xr:uid="{00000000-0004-0000-0100-000000000000}"/>
    <hyperlink ref="A10" location="Example!A1" tooltip="Click to see the Example tab" display="Click to see the Example tab" xr:uid="{00000000-0004-0000-0100-000001000000}"/>
  </hyperlinks>
  <pageMargins left="0.7" right="0.7" top="0.75" bottom="0.75" header="0.3" footer="0.3"/>
  <pageSetup paperSize="9" orientation="portrait" horizontalDpi="1200" verticalDpi="120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P48"/>
  <sheetViews>
    <sheetView zoomScale="85" zoomScaleNormal="85" workbookViewId="0">
      <selection activeCell="N8" sqref="N8"/>
    </sheetView>
  </sheetViews>
  <sheetFormatPr defaultColWidth="9.140625" defaultRowHeight="15" x14ac:dyDescent="0.2"/>
  <cols>
    <col min="1" max="1" width="45.140625" style="2" customWidth="1"/>
    <col min="2" max="2" width="15" style="2" customWidth="1"/>
    <col min="3" max="3" width="14.5703125" style="2" customWidth="1"/>
    <col min="4" max="5" width="16" style="2" customWidth="1"/>
    <col min="6" max="6" width="12.42578125" style="3" customWidth="1"/>
    <col min="7" max="7" width="14.7109375" style="2" customWidth="1"/>
    <col min="8" max="8" width="14.7109375" style="3" customWidth="1"/>
    <col min="9" max="9" width="14.7109375" style="2" customWidth="1"/>
    <col min="10" max="10" width="4.28515625" customWidth="1"/>
    <col min="11" max="13" width="14.5703125" style="148" customWidth="1"/>
    <col min="14" max="14" width="11.42578125" style="148" customWidth="1"/>
    <col min="15" max="15" width="10.42578125" style="148" bestFit="1" customWidth="1"/>
    <col min="16" max="16" width="9.85546875" style="2" bestFit="1" customWidth="1"/>
    <col min="17" max="16384" width="9.140625" style="2"/>
  </cols>
  <sheetData>
    <row r="1" spans="1:16" s="78" customFormat="1" ht="25.5" x14ac:dyDescent="0.35">
      <c r="A1" s="72" t="s">
        <v>61</v>
      </c>
      <c r="B1" s="73"/>
      <c r="C1" s="73"/>
      <c r="D1" s="73"/>
      <c r="E1" s="73"/>
      <c r="F1" s="74"/>
      <c r="G1" s="73"/>
      <c r="H1" s="75"/>
      <c r="I1" s="73"/>
      <c r="J1" s="76"/>
      <c r="K1" s="73"/>
      <c r="L1" s="73"/>
      <c r="M1" s="73"/>
      <c r="N1" s="73"/>
      <c r="O1" s="73"/>
      <c r="P1" s="77"/>
    </row>
    <row r="2" spans="1:16" x14ac:dyDescent="0.2">
      <c r="A2" s="79" t="s">
        <v>20</v>
      </c>
      <c r="B2" s="79"/>
      <c r="C2" s="79"/>
      <c r="D2" s="79"/>
      <c r="E2" s="79"/>
      <c r="F2" s="80"/>
      <c r="G2" s="79"/>
      <c r="H2" s="80"/>
      <c r="I2" s="79"/>
      <c r="J2" s="81"/>
      <c r="K2" s="79"/>
      <c r="L2" s="79"/>
      <c r="M2" s="79"/>
      <c r="N2" s="79"/>
      <c r="O2" s="79"/>
      <c r="P2" s="82"/>
    </row>
    <row r="3" spans="1:16" ht="50.25" customHeight="1" x14ac:dyDescent="0.3">
      <c r="A3" s="83" t="s">
        <v>62</v>
      </c>
      <c r="B3" s="79"/>
      <c r="C3" s="79"/>
      <c r="D3" s="79"/>
      <c r="E3" s="79"/>
      <c r="F3" s="80"/>
      <c r="G3" s="79"/>
      <c r="H3" s="80"/>
      <c r="I3" s="79"/>
      <c r="J3" s="81"/>
      <c r="K3" s="79"/>
      <c r="L3" s="79"/>
      <c r="M3" s="79"/>
      <c r="N3" s="79"/>
      <c r="O3" s="79"/>
      <c r="P3" s="82"/>
    </row>
    <row r="4" spans="1:16" x14ac:dyDescent="0.2">
      <c r="A4" s="79"/>
      <c r="B4" s="79"/>
      <c r="C4" s="79"/>
      <c r="D4" s="79"/>
      <c r="E4" s="79"/>
      <c r="F4" s="80"/>
      <c r="G4" s="79"/>
      <c r="H4" s="80"/>
      <c r="I4" s="79"/>
      <c r="J4" s="81"/>
      <c r="K4" s="79"/>
      <c r="L4" s="79"/>
      <c r="M4" s="79"/>
      <c r="N4" s="79"/>
      <c r="O4" s="79"/>
      <c r="P4" s="82"/>
    </row>
    <row r="5" spans="1:16" ht="30.75" customHeight="1" x14ac:dyDescent="0.25">
      <c r="A5" s="84" t="s">
        <v>24</v>
      </c>
      <c r="B5" s="85" t="s">
        <v>63</v>
      </c>
      <c r="C5" s="86"/>
      <c r="D5" s="86"/>
      <c r="E5" s="86"/>
      <c r="F5" s="80"/>
      <c r="G5" s="87" t="s">
        <v>25</v>
      </c>
      <c r="H5" s="86"/>
      <c r="I5" s="86"/>
      <c r="J5" s="81"/>
      <c r="K5" s="79"/>
      <c r="L5" s="79"/>
      <c r="M5" s="79"/>
      <c r="N5" s="79"/>
      <c r="O5" s="79"/>
      <c r="P5" s="82"/>
    </row>
    <row r="6" spans="1:16" s="44" customFormat="1" ht="81.75" customHeight="1" x14ac:dyDescent="0.25">
      <c r="A6" s="88" t="s">
        <v>26</v>
      </c>
      <c r="B6" s="88" t="s">
        <v>27</v>
      </c>
      <c r="C6" s="88" t="s">
        <v>28</v>
      </c>
      <c r="D6" s="88" t="s">
        <v>29</v>
      </c>
      <c r="E6" s="88" t="s">
        <v>30</v>
      </c>
      <c r="F6" s="89" t="s">
        <v>31</v>
      </c>
      <c r="G6" s="90" t="s">
        <v>32</v>
      </c>
      <c r="H6" s="89" t="s">
        <v>33</v>
      </c>
      <c r="I6" s="91" t="s">
        <v>34</v>
      </c>
      <c r="J6" s="81"/>
      <c r="K6" s="88" t="s">
        <v>35</v>
      </c>
      <c r="L6" s="88" t="s">
        <v>36</v>
      </c>
      <c r="M6" s="88" t="s">
        <v>37</v>
      </c>
      <c r="N6" s="88" t="s">
        <v>38</v>
      </c>
      <c r="O6" s="88" t="s">
        <v>39</v>
      </c>
      <c r="P6" s="92"/>
    </row>
    <row r="7" spans="1:16" s="44" customFormat="1" ht="18" customHeight="1" x14ac:dyDescent="0.25">
      <c r="A7" s="93" t="s">
        <v>64</v>
      </c>
      <c r="B7" s="94" t="s">
        <v>41</v>
      </c>
      <c r="C7" s="94" t="s">
        <v>42</v>
      </c>
      <c r="D7" s="95">
        <v>41729</v>
      </c>
      <c r="E7" s="95">
        <v>41912</v>
      </c>
      <c r="F7" s="96">
        <v>1</v>
      </c>
      <c r="G7" s="97">
        <v>184</v>
      </c>
      <c r="H7" s="97">
        <v>184</v>
      </c>
      <c r="I7" s="98">
        <v>0.50410958904109593</v>
      </c>
      <c r="J7" s="81"/>
      <c r="K7" s="164" t="s">
        <v>43</v>
      </c>
      <c r="L7" s="165"/>
      <c r="M7" s="166"/>
      <c r="N7" s="99" t="s">
        <v>42</v>
      </c>
      <c r="O7" s="99">
        <v>2555</v>
      </c>
      <c r="P7" s="92"/>
    </row>
    <row r="8" spans="1:16" ht="18" customHeight="1" x14ac:dyDescent="0.2">
      <c r="A8" s="100" t="s">
        <v>65</v>
      </c>
      <c r="B8" s="101" t="s">
        <v>66</v>
      </c>
      <c r="C8" s="102" t="s">
        <v>42</v>
      </c>
      <c r="D8" s="103">
        <v>41122</v>
      </c>
      <c r="E8" s="103">
        <v>41306</v>
      </c>
      <c r="F8" s="104">
        <v>1</v>
      </c>
      <c r="G8" s="105">
        <f t="shared" ref="G8:G40" si="0">IF(C8="Non-training",0,(E8-D8))</f>
        <v>184</v>
      </c>
      <c r="H8" s="105">
        <f t="shared" ref="H8:H40" si="1">SUM(G8*F8)</f>
        <v>184</v>
      </c>
      <c r="I8" s="106">
        <f>SUM(H8/365)</f>
        <v>0.50410958904109593</v>
      </c>
      <c r="J8" s="81"/>
      <c r="K8" s="107"/>
      <c r="L8" s="108"/>
      <c r="M8" s="109"/>
      <c r="N8" s="99" t="s">
        <v>45</v>
      </c>
      <c r="O8" s="99">
        <v>1095</v>
      </c>
      <c r="P8" s="82"/>
    </row>
    <row r="9" spans="1:16" ht="18" customHeight="1" x14ac:dyDescent="0.2">
      <c r="A9" s="110" t="s">
        <v>67</v>
      </c>
      <c r="B9" s="111" t="s">
        <v>66</v>
      </c>
      <c r="C9" s="112" t="s">
        <v>42</v>
      </c>
      <c r="D9" s="111">
        <v>41307</v>
      </c>
      <c r="E9" s="111">
        <v>41492</v>
      </c>
      <c r="F9" s="113">
        <v>1</v>
      </c>
      <c r="G9" s="114">
        <f t="shared" si="0"/>
        <v>185</v>
      </c>
      <c r="H9" s="114">
        <f t="shared" si="1"/>
        <v>185</v>
      </c>
      <c r="I9" s="115">
        <f t="shared" ref="I9:I40" si="2">SUM(H9/365)</f>
        <v>0.50684931506849318</v>
      </c>
      <c r="J9" s="81"/>
      <c r="K9" s="116"/>
      <c r="L9" s="117"/>
      <c r="M9" s="118"/>
      <c r="N9" s="79"/>
      <c r="O9" s="79"/>
      <c r="P9" s="82"/>
    </row>
    <row r="10" spans="1:16" ht="18" customHeight="1" x14ac:dyDescent="0.2">
      <c r="A10" s="110" t="s">
        <v>68</v>
      </c>
      <c r="B10" s="111" t="s">
        <v>69</v>
      </c>
      <c r="C10" s="112" t="s">
        <v>42</v>
      </c>
      <c r="D10" s="111">
        <v>41493</v>
      </c>
      <c r="E10" s="111">
        <v>41703</v>
      </c>
      <c r="F10" s="113">
        <v>1</v>
      </c>
      <c r="G10" s="114">
        <f t="shared" si="0"/>
        <v>210</v>
      </c>
      <c r="H10" s="114">
        <f t="shared" si="1"/>
        <v>210</v>
      </c>
      <c r="I10" s="115">
        <f t="shared" si="2"/>
        <v>0.57534246575342463</v>
      </c>
      <c r="J10" s="81"/>
      <c r="K10" s="116"/>
      <c r="L10" s="117"/>
      <c r="M10" s="118"/>
      <c r="N10" s="79"/>
      <c r="O10" s="79"/>
      <c r="P10" s="82"/>
    </row>
    <row r="11" spans="1:16" ht="18" customHeight="1" x14ac:dyDescent="0.2">
      <c r="A11" s="110" t="s">
        <v>70</v>
      </c>
      <c r="B11" s="111" t="s">
        <v>71</v>
      </c>
      <c r="C11" s="112" t="s">
        <v>52</v>
      </c>
      <c r="D11" s="111">
        <v>41704</v>
      </c>
      <c r="E11" s="111">
        <v>41885</v>
      </c>
      <c r="F11" s="113">
        <v>1</v>
      </c>
      <c r="G11" s="114">
        <f t="shared" si="0"/>
        <v>0</v>
      </c>
      <c r="H11" s="114">
        <f t="shared" si="1"/>
        <v>0</v>
      </c>
      <c r="I11" s="115">
        <f t="shared" si="2"/>
        <v>0</v>
      </c>
      <c r="J11" s="81"/>
      <c r="K11" s="116"/>
      <c r="L11" s="117"/>
      <c r="M11" s="118"/>
      <c r="N11" s="79"/>
      <c r="O11" s="79"/>
      <c r="P11" s="82"/>
    </row>
    <row r="12" spans="1:16" ht="18" customHeight="1" x14ac:dyDescent="0.2">
      <c r="A12" s="110" t="s">
        <v>72</v>
      </c>
      <c r="B12" s="111" t="s">
        <v>69</v>
      </c>
      <c r="C12" s="112" t="s">
        <v>42</v>
      </c>
      <c r="D12" s="111">
        <v>41886</v>
      </c>
      <c r="E12" s="111">
        <v>42249</v>
      </c>
      <c r="F12" s="113">
        <v>0.2</v>
      </c>
      <c r="G12" s="114">
        <f t="shared" si="0"/>
        <v>363</v>
      </c>
      <c r="H12" s="114">
        <f t="shared" si="1"/>
        <v>72.600000000000009</v>
      </c>
      <c r="I12" s="115">
        <f t="shared" si="2"/>
        <v>0.19890410958904112</v>
      </c>
      <c r="J12" s="81"/>
      <c r="K12" s="116"/>
      <c r="L12" s="117"/>
      <c r="M12" s="118"/>
      <c r="N12" s="79"/>
      <c r="O12" s="79"/>
      <c r="P12" s="82"/>
    </row>
    <row r="13" spans="1:16" ht="18" customHeight="1" x14ac:dyDescent="0.2">
      <c r="A13" s="110" t="s">
        <v>73</v>
      </c>
      <c r="B13" s="111" t="s">
        <v>69</v>
      </c>
      <c r="C13" s="112" t="s">
        <v>42</v>
      </c>
      <c r="D13" s="111">
        <v>42250</v>
      </c>
      <c r="E13" s="111">
        <v>42340</v>
      </c>
      <c r="F13" s="113">
        <v>0.6</v>
      </c>
      <c r="G13" s="114">
        <f t="shared" si="0"/>
        <v>90</v>
      </c>
      <c r="H13" s="114">
        <f t="shared" si="1"/>
        <v>54</v>
      </c>
      <c r="I13" s="115">
        <f t="shared" si="2"/>
        <v>0.14794520547945206</v>
      </c>
      <c r="J13" s="81"/>
      <c r="K13" s="116"/>
      <c r="L13" s="117"/>
      <c r="M13" s="118"/>
      <c r="N13" s="79"/>
      <c r="O13" s="79"/>
      <c r="P13" s="82"/>
    </row>
    <row r="14" spans="1:16" ht="18" customHeight="1" x14ac:dyDescent="0.2">
      <c r="A14" s="110" t="s">
        <v>73</v>
      </c>
      <c r="B14" s="111" t="s">
        <v>41</v>
      </c>
      <c r="C14" s="112" t="s">
        <v>42</v>
      </c>
      <c r="D14" s="111">
        <v>42341</v>
      </c>
      <c r="E14" s="111">
        <v>42402</v>
      </c>
      <c r="F14" s="113">
        <v>0.6</v>
      </c>
      <c r="G14" s="114">
        <f t="shared" si="0"/>
        <v>61</v>
      </c>
      <c r="H14" s="114">
        <f t="shared" si="1"/>
        <v>36.6</v>
      </c>
      <c r="I14" s="115">
        <f t="shared" si="2"/>
        <v>0.10027397260273974</v>
      </c>
      <c r="J14" s="81"/>
      <c r="K14" s="116"/>
      <c r="L14" s="117"/>
      <c r="M14" s="118"/>
      <c r="N14" s="79"/>
      <c r="O14" s="79"/>
      <c r="P14" s="82"/>
    </row>
    <row r="15" spans="1:16" ht="18" customHeight="1" x14ac:dyDescent="0.2">
      <c r="A15" s="110" t="s">
        <v>74</v>
      </c>
      <c r="B15" s="111" t="s">
        <v>41</v>
      </c>
      <c r="C15" s="112" t="s">
        <v>42</v>
      </c>
      <c r="D15" s="111">
        <v>42403</v>
      </c>
      <c r="E15" s="111">
        <v>42615</v>
      </c>
      <c r="F15" s="113">
        <v>1</v>
      </c>
      <c r="G15" s="114">
        <f t="shared" si="0"/>
        <v>212</v>
      </c>
      <c r="H15" s="114">
        <f t="shared" si="1"/>
        <v>212</v>
      </c>
      <c r="I15" s="115">
        <f t="shared" si="2"/>
        <v>0.58082191780821912</v>
      </c>
      <c r="J15" s="81"/>
      <c r="K15" s="116"/>
      <c r="L15" s="117"/>
      <c r="M15" s="118"/>
      <c r="N15" s="79"/>
      <c r="O15" s="79"/>
      <c r="P15" s="82"/>
    </row>
    <row r="16" spans="1:16" ht="18" customHeight="1" x14ac:dyDescent="0.2">
      <c r="A16" s="110" t="s">
        <v>75</v>
      </c>
      <c r="B16" s="111" t="s">
        <v>51</v>
      </c>
      <c r="C16" s="112" t="s">
        <v>52</v>
      </c>
      <c r="D16" s="111">
        <v>42616</v>
      </c>
      <c r="E16" s="111">
        <v>42768</v>
      </c>
      <c r="F16" s="113">
        <v>1</v>
      </c>
      <c r="G16" s="114">
        <f t="shared" si="0"/>
        <v>0</v>
      </c>
      <c r="H16" s="114">
        <f t="shared" si="1"/>
        <v>0</v>
      </c>
      <c r="I16" s="115">
        <f t="shared" si="2"/>
        <v>0</v>
      </c>
      <c r="J16" s="81"/>
      <c r="K16" s="119"/>
      <c r="L16" s="117"/>
      <c r="M16" s="118"/>
      <c r="N16" s="79"/>
      <c r="O16" s="79"/>
      <c r="P16" s="82"/>
    </row>
    <row r="17" spans="1:16" ht="18" customHeight="1" x14ac:dyDescent="0.2">
      <c r="A17" s="110" t="s">
        <v>76</v>
      </c>
      <c r="B17" s="111" t="s">
        <v>47</v>
      </c>
      <c r="C17" s="112" t="s">
        <v>42</v>
      </c>
      <c r="D17" s="111">
        <v>42769</v>
      </c>
      <c r="E17" s="111">
        <v>42891</v>
      </c>
      <c r="F17" s="113">
        <v>1</v>
      </c>
      <c r="G17" s="114">
        <f t="shared" si="0"/>
        <v>122</v>
      </c>
      <c r="H17" s="114">
        <f t="shared" si="1"/>
        <v>122</v>
      </c>
      <c r="I17" s="115">
        <f t="shared" si="2"/>
        <v>0.33424657534246577</v>
      </c>
      <c r="J17" s="81"/>
      <c r="K17" s="119"/>
      <c r="L17" s="117"/>
      <c r="M17" s="118"/>
      <c r="N17" s="79"/>
      <c r="O17" s="79"/>
      <c r="P17" s="82"/>
    </row>
    <row r="18" spans="1:16" ht="18" customHeight="1" x14ac:dyDescent="0.2">
      <c r="A18" s="110" t="s">
        <v>77</v>
      </c>
      <c r="B18" s="111" t="s">
        <v>71</v>
      </c>
      <c r="C18" s="112" t="s">
        <v>52</v>
      </c>
      <c r="D18" s="111">
        <v>42892</v>
      </c>
      <c r="E18" s="111">
        <v>43256</v>
      </c>
      <c r="F18" s="113">
        <v>1</v>
      </c>
      <c r="G18" s="114">
        <f t="shared" si="0"/>
        <v>0</v>
      </c>
      <c r="H18" s="114">
        <f t="shared" si="1"/>
        <v>0</v>
      </c>
      <c r="I18" s="115">
        <f t="shared" si="2"/>
        <v>0</v>
      </c>
      <c r="J18" s="81"/>
      <c r="K18" s="119"/>
      <c r="L18" s="117"/>
      <c r="M18" s="118"/>
      <c r="N18" s="79"/>
      <c r="O18" s="79"/>
      <c r="P18" s="82"/>
    </row>
    <row r="19" spans="1:16" ht="18" customHeight="1" x14ac:dyDescent="0.2">
      <c r="A19" s="110" t="s">
        <v>76</v>
      </c>
      <c r="B19" s="111" t="s">
        <v>47</v>
      </c>
      <c r="C19" s="112" t="s">
        <v>42</v>
      </c>
      <c r="D19" s="111">
        <v>43257</v>
      </c>
      <c r="E19" s="111">
        <v>43533</v>
      </c>
      <c r="F19" s="113">
        <v>0.8</v>
      </c>
      <c r="G19" s="114">
        <f t="shared" si="0"/>
        <v>276</v>
      </c>
      <c r="H19" s="114">
        <f t="shared" si="1"/>
        <v>220.8</v>
      </c>
      <c r="I19" s="115">
        <f t="shared" si="2"/>
        <v>0.60493150684931507</v>
      </c>
      <c r="J19" s="81"/>
      <c r="K19" s="119"/>
      <c r="L19" s="117"/>
      <c r="M19" s="118"/>
      <c r="N19" s="79"/>
      <c r="O19" s="79"/>
      <c r="P19" s="82"/>
    </row>
    <row r="20" spans="1:16" ht="18" customHeight="1" x14ac:dyDescent="0.2">
      <c r="A20" s="110" t="s">
        <v>78</v>
      </c>
      <c r="B20" s="111" t="s">
        <v>79</v>
      </c>
      <c r="C20" s="112" t="s">
        <v>42</v>
      </c>
      <c r="D20" s="111">
        <v>43534</v>
      </c>
      <c r="E20" s="111">
        <v>43681</v>
      </c>
      <c r="F20" s="113">
        <v>0.8</v>
      </c>
      <c r="G20" s="114">
        <f t="shared" si="0"/>
        <v>147</v>
      </c>
      <c r="H20" s="114">
        <f t="shared" si="1"/>
        <v>117.60000000000001</v>
      </c>
      <c r="I20" s="115">
        <f t="shared" si="2"/>
        <v>0.32219178082191785</v>
      </c>
      <c r="J20" s="81"/>
      <c r="K20" s="119"/>
      <c r="L20" s="117"/>
      <c r="M20" s="118"/>
      <c r="N20" s="79"/>
      <c r="O20" s="79"/>
      <c r="P20" s="82"/>
    </row>
    <row r="21" spans="1:16" ht="18" customHeight="1" x14ac:dyDescent="0.2">
      <c r="A21" s="110" t="s">
        <v>80</v>
      </c>
      <c r="B21" s="111" t="s">
        <v>49</v>
      </c>
      <c r="C21" s="112" t="s">
        <v>45</v>
      </c>
      <c r="D21" s="111">
        <v>43682</v>
      </c>
      <c r="E21" s="111">
        <v>43897</v>
      </c>
      <c r="F21" s="113">
        <v>1</v>
      </c>
      <c r="G21" s="114">
        <f t="shared" si="0"/>
        <v>215</v>
      </c>
      <c r="H21" s="114">
        <f t="shared" si="1"/>
        <v>215</v>
      </c>
      <c r="I21" s="115">
        <f t="shared" si="2"/>
        <v>0.58904109589041098</v>
      </c>
      <c r="J21" s="81"/>
      <c r="K21" s="119"/>
      <c r="L21" s="117"/>
      <c r="M21" s="118"/>
      <c r="N21" s="79"/>
      <c r="O21" s="79"/>
      <c r="P21" s="82"/>
    </row>
    <row r="22" spans="1:16" ht="18" customHeight="1" x14ac:dyDescent="0.2">
      <c r="A22" s="110" t="s">
        <v>74</v>
      </c>
      <c r="B22" s="111" t="s">
        <v>49</v>
      </c>
      <c r="C22" s="112" t="s">
        <v>45</v>
      </c>
      <c r="D22" s="111">
        <v>43898</v>
      </c>
      <c r="E22" s="111">
        <v>44078</v>
      </c>
      <c r="F22" s="113">
        <v>1</v>
      </c>
      <c r="G22" s="114">
        <f t="shared" si="0"/>
        <v>180</v>
      </c>
      <c r="H22" s="114">
        <f t="shared" si="1"/>
        <v>180</v>
      </c>
      <c r="I22" s="115">
        <f t="shared" si="2"/>
        <v>0.49315068493150682</v>
      </c>
      <c r="J22" s="81"/>
      <c r="K22" s="119"/>
      <c r="L22" s="117"/>
      <c r="M22" s="118"/>
      <c r="N22" s="79"/>
      <c r="O22" s="79"/>
      <c r="P22" s="82"/>
    </row>
    <row r="23" spans="1:16" ht="18" customHeight="1" x14ac:dyDescent="0.2">
      <c r="A23" s="110" t="s">
        <v>81</v>
      </c>
      <c r="B23" s="111" t="s">
        <v>82</v>
      </c>
      <c r="C23" s="112" t="s">
        <v>45</v>
      </c>
      <c r="D23" s="111">
        <v>44079</v>
      </c>
      <c r="E23" s="111">
        <v>44441</v>
      </c>
      <c r="F23" s="113">
        <v>0.8</v>
      </c>
      <c r="G23" s="114">
        <f t="shared" si="0"/>
        <v>362</v>
      </c>
      <c r="H23" s="114">
        <f t="shared" si="1"/>
        <v>289.60000000000002</v>
      </c>
      <c r="I23" s="115">
        <f t="shared" si="2"/>
        <v>0.79342465753424662</v>
      </c>
      <c r="J23" s="81"/>
      <c r="K23" s="119"/>
      <c r="L23" s="117"/>
      <c r="M23" s="118"/>
      <c r="N23" s="79"/>
      <c r="O23" s="79"/>
      <c r="P23" s="82"/>
    </row>
    <row r="24" spans="1:16" ht="18" customHeight="1" x14ac:dyDescent="0.2">
      <c r="A24" s="110" t="s">
        <v>74</v>
      </c>
      <c r="B24" s="111" t="s">
        <v>83</v>
      </c>
      <c r="C24" s="112" t="s">
        <v>45</v>
      </c>
      <c r="D24" s="111"/>
      <c r="E24" s="111"/>
      <c r="F24" s="113">
        <v>1</v>
      </c>
      <c r="G24" s="114">
        <f t="shared" si="0"/>
        <v>0</v>
      </c>
      <c r="H24" s="114">
        <f t="shared" si="1"/>
        <v>0</v>
      </c>
      <c r="I24" s="115">
        <f t="shared" si="2"/>
        <v>0</v>
      </c>
      <c r="J24" s="81"/>
      <c r="K24" s="119"/>
      <c r="L24" s="117"/>
      <c r="M24" s="118"/>
      <c r="N24" s="79"/>
      <c r="O24" s="79"/>
      <c r="P24" s="82"/>
    </row>
    <row r="25" spans="1:16" ht="18" customHeight="1" x14ac:dyDescent="0.2">
      <c r="A25" s="110"/>
      <c r="B25" s="111"/>
      <c r="C25" s="112"/>
      <c r="D25" s="111"/>
      <c r="E25" s="111"/>
      <c r="F25" s="113">
        <v>1</v>
      </c>
      <c r="G25" s="114">
        <f t="shared" si="0"/>
        <v>0</v>
      </c>
      <c r="H25" s="114">
        <f t="shared" si="1"/>
        <v>0</v>
      </c>
      <c r="I25" s="115">
        <f t="shared" si="2"/>
        <v>0</v>
      </c>
      <c r="J25" s="81"/>
      <c r="K25" s="119"/>
      <c r="L25" s="117"/>
      <c r="M25" s="118"/>
      <c r="N25" s="79"/>
      <c r="O25" s="79"/>
      <c r="P25" s="82"/>
    </row>
    <row r="26" spans="1:16" ht="18" customHeight="1" x14ac:dyDescent="0.2">
      <c r="A26" s="110"/>
      <c r="B26" s="111"/>
      <c r="C26" s="112"/>
      <c r="D26" s="111"/>
      <c r="E26" s="111"/>
      <c r="F26" s="113">
        <v>1</v>
      </c>
      <c r="G26" s="114">
        <f t="shared" si="0"/>
        <v>0</v>
      </c>
      <c r="H26" s="114">
        <f t="shared" si="1"/>
        <v>0</v>
      </c>
      <c r="I26" s="115">
        <f t="shared" si="2"/>
        <v>0</v>
      </c>
      <c r="J26" s="81"/>
      <c r="K26" s="119"/>
      <c r="L26" s="117"/>
      <c r="M26" s="118"/>
      <c r="N26" s="79"/>
      <c r="O26" s="79"/>
      <c r="P26" s="82"/>
    </row>
    <row r="27" spans="1:16" ht="18" customHeight="1" x14ac:dyDescent="0.2">
      <c r="A27" s="110"/>
      <c r="B27" s="111"/>
      <c r="C27" s="112"/>
      <c r="D27" s="111"/>
      <c r="E27" s="111"/>
      <c r="F27" s="113">
        <v>1</v>
      </c>
      <c r="G27" s="114">
        <f t="shared" si="0"/>
        <v>0</v>
      </c>
      <c r="H27" s="114">
        <f t="shared" si="1"/>
        <v>0</v>
      </c>
      <c r="I27" s="115">
        <f t="shared" si="2"/>
        <v>0</v>
      </c>
      <c r="J27" s="81"/>
      <c r="K27" s="119"/>
      <c r="L27" s="117"/>
      <c r="M27" s="118"/>
      <c r="N27" s="79"/>
      <c r="O27" s="79"/>
      <c r="P27" s="82"/>
    </row>
    <row r="28" spans="1:16" ht="18" customHeight="1" x14ac:dyDescent="0.2">
      <c r="A28" s="110"/>
      <c r="B28" s="111"/>
      <c r="C28" s="112"/>
      <c r="D28" s="111"/>
      <c r="E28" s="111"/>
      <c r="F28" s="113">
        <v>1</v>
      </c>
      <c r="G28" s="114">
        <f t="shared" si="0"/>
        <v>0</v>
      </c>
      <c r="H28" s="114">
        <f t="shared" si="1"/>
        <v>0</v>
      </c>
      <c r="I28" s="115">
        <f t="shared" si="2"/>
        <v>0</v>
      </c>
      <c r="J28" s="81"/>
      <c r="K28" s="119"/>
      <c r="L28" s="117"/>
      <c r="M28" s="118"/>
      <c r="N28" s="79"/>
      <c r="O28" s="79"/>
      <c r="P28" s="82"/>
    </row>
    <row r="29" spans="1:16" ht="18" customHeight="1" x14ac:dyDescent="0.2">
      <c r="A29" s="110"/>
      <c r="B29" s="111"/>
      <c r="C29" s="112"/>
      <c r="D29" s="111"/>
      <c r="E29" s="111"/>
      <c r="F29" s="113">
        <v>1</v>
      </c>
      <c r="G29" s="114">
        <f t="shared" si="0"/>
        <v>0</v>
      </c>
      <c r="H29" s="114">
        <f t="shared" si="1"/>
        <v>0</v>
      </c>
      <c r="I29" s="115">
        <f t="shared" si="2"/>
        <v>0</v>
      </c>
      <c r="J29" s="81"/>
      <c r="K29" s="119"/>
      <c r="L29" s="117"/>
      <c r="M29" s="118"/>
      <c r="N29" s="79"/>
      <c r="O29" s="79"/>
      <c r="P29" s="82"/>
    </row>
    <row r="30" spans="1:16" ht="18" customHeight="1" x14ac:dyDescent="0.2">
      <c r="A30" s="110"/>
      <c r="B30" s="111"/>
      <c r="C30" s="112"/>
      <c r="D30" s="111"/>
      <c r="E30" s="111"/>
      <c r="F30" s="113">
        <v>1</v>
      </c>
      <c r="G30" s="114">
        <f t="shared" si="0"/>
        <v>0</v>
      </c>
      <c r="H30" s="114">
        <f t="shared" si="1"/>
        <v>0</v>
      </c>
      <c r="I30" s="115">
        <f t="shared" si="2"/>
        <v>0</v>
      </c>
      <c r="J30" s="81"/>
      <c r="K30" s="119"/>
      <c r="L30" s="117"/>
      <c r="M30" s="118"/>
      <c r="N30" s="79"/>
      <c r="O30" s="79"/>
      <c r="P30" s="82"/>
    </row>
    <row r="31" spans="1:16" ht="18" customHeight="1" x14ac:dyDescent="0.2">
      <c r="A31" s="110"/>
      <c r="B31" s="111"/>
      <c r="C31" s="112"/>
      <c r="D31" s="111"/>
      <c r="E31" s="111"/>
      <c r="F31" s="113">
        <v>1</v>
      </c>
      <c r="G31" s="114">
        <f t="shared" si="0"/>
        <v>0</v>
      </c>
      <c r="H31" s="114">
        <f t="shared" si="1"/>
        <v>0</v>
      </c>
      <c r="I31" s="115">
        <f t="shared" si="2"/>
        <v>0</v>
      </c>
      <c r="J31" s="81"/>
      <c r="K31" s="119"/>
      <c r="L31" s="117"/>
      <c r="M31" s="118"/>
      <c r="N31" s="79"/>
      <c r="O31" s="79"/>
      <c r="P31" s="82"/>
    </row>
    <row r="32" spans="1:16" ht="18" customHeight="1" x14ac:dyDescent="0.2">
      <c r="A32" s="110"/>
      <c r="B32" s="111"/>
      <c r="C32" s="112"/>
      <c r="D32" s="111"/>
      <c r="E32" s="111"/>
      <c r="F32" s="113">
        <v>1</v>
      </c>
      <c r="G32" s="114">
        <f t="shared" si="0"/>
        <v>0</v>
      </c>
      <c r="H32" s="114">
        <f t="shared" si="1"/>
        <v>0</v>
      </c>
      <c r="I32" s="115">
        <f t="shared" si="2"/>
        <v>0</v>
      </c>
      <c r="J32" s="81"/>
      <c r="K32" s="119"/>
      <c r="L32" s="117"/>
      <c r="M32" s="118"/>
      <c r="N32" s="79"/>
      <c r="O32" s="79"/>
      <c r="P32" s="82"/>
    </row>
    <row r="33" spans="1:16" ht="18" customHeight="1" x14ac:dyDescent="0.2">
      <c r="A33" s="110"/>
      <c r="B33" s="111"/>
      <c r="C33" s="112"/>
      <c r="D33" s="111"/>
      <c r="E33" s="111"/>
      <c r="F33" s="113">
        <v>1</v>
      </c>
      <c r="G33" s="114">
        <f t="shared" si="0"/>
        <v>0</v>
      </c>
      <c r="H33" s="114">
        <f t="shared" si="1"/>
        <v>0</v>
      </c>
      <c r="I33" s="115">
        <f t="shared" si="2"/>
        <v>0</v>
      </c>
      <c r="J33" s="81"/>
      <c r="K33" s="119"/>
      <c r="L33" s="117"/>
      <c r="M33" s="118"/>
      <c r="N33" s="79"/>
      <c r="O33" s="79"/>
      <c r="P33" s="82"/>
    </row>
    <row r="34" spans="1:16" ht="18" customHeight="1" x14ac:dyDescent="0.2">
      <c r="A34" s="110"/>
      <c r="B34" s="111"/>
      <c r="C34" s="112"/>
      <c r="D34" s="111"/>
      <c r="E34" s="111"/>
      <c r="F34" s="113">
        <v>1</v>
      </c>
      <c r="G34" s="114">
        <f t="shared" si="0"/>
        <v>0</v>
      </c>
      <c r="H34" s="114">
        <f t="shared" si="1"/>
        <v>0</v>
      </c>
      <c r="I34" s="115">
        <f t="shared" si="2"/>
        <v>0</v>
      </c>
      <c r="J34" s="81"/>
      <c r="K34" s="119"/>
      <c r="L34" s="117"/>
      <c r="M34" s="118"/>
      <c r="N34" s="79"/>
      <c r="O34" s="79"/>
      <c r="P34" s="82"/>
    </row>
    <row r="35" spans="1:16" ht="18" customHeight="1" x14ac:dyDescent="0.2">
      <c r="A35" s="110"/>
      <c r="B35" s="111"/>
      <c r="C35" s="112"/>
      <c r="D35" s="111"/>
      <c r="E35" s="111"/>
      <c r="F35" s="113">
        <v>1</v>
      </c>
      <c r="G35" s="114">
        <f t="shared" si="0"/>
        <v>0</v>
      </c>
      <c r="H35" s="114">
        <f t="shared" si="1"/>
        <v>0</v>
      </c>
      <c r="I35" s="115">
        <f t="shared" si="2"/>
        <v>0</v>
      </c>
      <c r="J35" s="81"/>
      <c r="K35" s="119"/>
      <c r="L35" s="117"/>
      <c r="M35" s="118"/>
      <c r="N35" s="79"/>
      <c r="O35" s="79"/>
      <c r="P35" s="82"/>
    </row>
    <row r="36" spans="1:16" ht="18" customHeight="1" x14ac:dyDescent="0.2">
      <c r="A36" s="110"/>
      <c r="B36" s="111"/>
      <c r="C36" s="112"/>
      <c r="D36" s="111"/>
      <c r="E36" s="111"/>
      <c r="F36" s="113">
        <v>1</v>
      </c>
      <c r="G36" s="114">
        <f t="shared" si="0"/>
        <v>0</v>
      </c>
      <c r="H36" s="114">
        <f t="shared" si="1"/>
        <v>0</v>
      </c>
      <c r="I36" s="115">
        <f t="shared" si="2"/>
        <v>0</v>
      </c>
      <c r="J36" s="81"/>
      <c r="K36" s="119"/>
      <c r="L36" s="117"/>
      <c r="M36" s="118"/>
      <c r="N36" s="79"/>
      <c r="O36" s="79"/>
      <c r="P36" s="82"/>
    </row>
    <row r="37" spans="1:16" ht="18" customHeight="1" x14ac:dyDescent="0.2">
      <c r="A37" s="110"/>
      <c r="B37" s="111"/>
      <c r="C37" s="112"/>
      <c r="D37" s="111"/>
      <c r="E37" s="111"/>
      <c r="F37" s="113">
        <v>1</v>
      </c>
      <c r="G37" s="114">
        <f t="shared" si="0"/>
        <v>0</v>
      </c>
      <c r="H37" s="114">
        <f t="shared" si="1"/>
        <v>0</v>
      </c>
      <c r="I37" s="115">
        <f t="shared" si="2"/>
        <v>0</v>
      </c>
      <c r="J37" s="81"/>
      <c r="K37" s="119"/>
      <c r="L37" s="117"/>
      <c r="M37" s="118"/>
      <c r="N37" s="79"/>
      <c r="O37" s="79"/>
      <c r="P37" s="82"/>
    </row>
    <row r="38" spans="1:16" ht="18" customHeight="1" x14ac:dyDescent="0.2">
      <c r="A38" s="110"/>
      <c r="B38" s="111"/>
      <c r="C38" s="112"/>
      <c r="D38" s="111"/>
      <c r="E38" s="111"/>
      <c r="F38" s="113">
        <v>1</v>
      </c>
      <c r="G38" s="114">
        <f t="shared" si="0"/>
        <v>0</v>
      </c>
      <c r="H38" s="114">
        <f t="shared" si="1"/>
        <v>0</v>
      </c>
      <c r="I38" s="115">
        <f t="shared" si="2"/>
        <v>0</v>
      </c>
      <c r="J38" s="81"/>
      <c r="K38" s="119"/>
      <c r="L38" s="117"/>
      <c r="M38" s="118"/>
      <c r="N38" s="79"/>
      <c r="O38" s="79"/>
      <c r="P38" s="82"/>
    </row>
    <row r="39" spans="1:16" ht="18" customHeight="1" x14ac:dyDescent="0.2">
      <c r="A39" s="110"/>
      <c r="B39" s="111"/>
      <c r="C39" s="112"/>
      <c r="D39" s="111"/>
      <c r="E39" s="111"/>
      <c r="F39" s="113">
        <v>1</v>
      </c>
      <c r="G39" s="114">
        <f t="shared" si="0"/>
        <v>0</v>
      </c>
      <c r="H39" s="114">
        <f t="shared" si="1"/>
        <v>0</v>
      </c>
      <c r="I39" s="115">
        <f t="shared" si="2"/>
        <v>0</v>
      </c>
      <c r="J39" s="81"/>
      <c r="K39" s="119"/>
      <c r="L39" s="117"/>
      <c r="M39" s="118"/>
      <c r="N39" s="79"/>
      <c r="O39" s="79"/>
      <c r="P39" s="82"/>
    </row>
    <row r="40" spans="1:16" ht="18" customHeight="1" x14ac:dyDescent="0.2">
      <c r="A40" s="120"/>
      <c r="B40" s="121"/>
      <c r="C40" s="122"/>
      <c r="D40" s="121"/>
      <c r="E40" s="121"/>
      <c r="F40" s="123">
        <v>1</v>
      </c>
      <c r="G40" s="124">
        <f t="shared" si="0"/>
        <v>0</v>
      </c>
      <c r="H40" s="124">
        <f t="shared" si="1"/>
        <v>0</v>
      </c>
      <c r="I40" s="125">
        <f t="shared" si="2"/>
        <v>0</v>
      </c>
      <c r="J40" s="81"/>
      <c r="K40" s="126"/>
      <c r="L40" s="127"/>
      <c r="M40" s="128"/>
      <c r="N40" s="79"/>
      <c r="O40" s="79"/>
      <c r="P40" s="129"/>
    </row>
    <row r="41" spans="1:16" x14ac:dyDescent="0.2">
      <c r="A41" s="79"/>
      <c r="B41" s="79"/>
      <c r="C41" s="130" t="s">
        <v>55</v>
      </c>
      <c r="D41" s="131">
        <f>MAX(E8:E40)</f>
        <v>44441</v>
      </c>
      <c r="E41" s="130"/>
      <c r="F41" s="80"/>
      <c r="G41" s="132" t="s">
        <v>56</v>
      </c>
      <c r="H41" s="133">
        <f>SUM(H8:H40)</f>
        <v>2099.1999999999998</v>
      </c>
      <c r="I41" s="134">
        <f t="shared" ref="I41:I43" si="3">SUM(H41/365)</f>
        <v>5.7512328767123284</v>
      </c>
      <c r="J41" s="81"/>
      <c r="K41" s="135"/>
      <c r="L41" s="79"/>
      <c r="M41" s="79"/>
      <c r="N41" s="79"/>
      <c r="O41" s="79"/>
      <c r="P41" s="82"/>
    </row>
    <row r="42" spans="1:16" x14ac:dyDescent="0.2">
      <c r="A42" s="79"/>
      <c r="B42" s="79"/>
      <c r="C42" s="130" t="s">
        <v>57</v>
      </c>
      <c r="D42" s="136" t="str">
        <f>(IF(INDEX($C$8:$C$40,MATCH(LOOKUP(2,1/($C$8:$C$40&lt;&gt;""),$C$8:$C$40),$C$8:$C$40,0))="Non-training",INDEX($C$8:$C$40,MATCH(LOOKUP(2,1/($C$8:$C$40&lt;&gt;""),$C$8:$C$40),$C$8:$C$40,0)-1),LOOKUP(2,1/($C$8:$C$40&lt;&gt;""),$C$8:$C$40)))</f>
        <v>Specialty</v>
      </c>
      <c r="E42" s="80"/>
      <c r="F42" s="137" t="s">
        <v>85</v>
      </c>
      <c r="G42" s="130" t="s">
        <v>42</v>
      </c>
      <c r="H42" s="136">
        <f>SUMPRODUCT(($C$8:$C$40=G42)*$H$8:$H$40)</f>
        <v>1414.6</v>
      </c>
      <c r="I42" s="138">
        <f t="shared" si="3"/>
        <v>3.8756164383561642</v>
      </c>
      <c r="J42" s="81"/>
      <c r="K42" s="79"/>
      <c r="L42" s="79"/>
      <c r="M42" s="79"/>
      <c r="N42" s="79"/>
      <c r="O42" s="79"/>
      <c r="P42" s="82"/>
    </row>
    <row r="43" spans="1:16" x14ac:dyDescent="0.2">
      <c r="A43" s="79"/>
      <c r="B43" s="79"/>
      <c r="C43" s="130" t="s">
        <v>58</v>
      </c>
      <c r="D43" s="139">
        <f>VLOOKUP($D$42,$N$7:$O$8,2,0)-SUMIF($C$8:$C$40,$D$42,$H$8:$H$40)</f>
        <v>410.4</v>
      </c>
      <c r="E43" s="80"/>
      <c r="F43" s="137" t="s">
        <v>85</v>
      </c>
      <c r="G43" s="130" t="s">
        <v>45</v>
      </c>
      <c r="H43" s="136">
        <f>SUMPRODUCT(($C$8:$C$40=G43)*$H$8:$H$40)</f>
        <v>684.6</v>
      </c>
      <c r="I43" s="138">
        <f t="shared" si="3"/>
        <v>1.8756164383561644</v>
      </c>
      <c r="J43" s="81"/>
      <c r="K43" s="79"/>
      <c r="L43" s="79"/>
      <c r="M43" s="79"/>
      <c r="N43" s="79"/>
      <c r="O43" s="79"/>
      <c r="P43" s="82"/>
    </row>
    <row r="44" spans="1:16" x14ac:dyDescent="0.2">
      <c r="A44" s="79"/>
      <c r="B44" s="79"/>
      <c r="C44" s="130"/>
      <c r="D44" s="80"/>
      <c r="E44" s="80"/>
      <c r="F44" s="80"/>
      <c r="G44" s="79"/>
      <c r="H44" s="80"/>
      <c r="I44" s="79"/>
      <c r="J44" s="81"/>
      <c r="K44" s="79"/>
      <c r="L44" s="79"/>
      <c r="M44" s="79"/>
      <c r="N44" s="79"/>
      <c r="O44" s="79"/>
      <c r="P44" s="82"/>
    </row>
    <row r="45" spans="1:16" s="68" customFormat="1" ht="18" x14ac:dyDescent="0.25">
      <c r="A45" s="140"/>
      <c r="B45" s="140"/>
      <c r="C45" s="141" t="s">
        <v>59</v>
      </c>
      <c r="D45" s="142">
        <v>1</v>
      </c>
      <c r="E45" s="140"/>
      <c r="F45" s="140"/>
      <c r="G45" s="140"/>
      <c r="H45" s="143" t="s">
        <v>60</v>
      </c>
      <c r="I45" s="144">
        <f>IF(D45&gt;0,(D41+(D43/D45)),"You must enter a value for 'WTE at which training will continue'")</f>
        <v>44851.4</v>
      </c>
      <c r="J45" s="140"/>
      <c r="K45" s="140"/>
      <c r="L45" s="140"/>
      <c r="M45" s="140"/>
      <c r="N45" s="140"/>
      <c r="O45" s="140"/>
      <c r="P45" s="145"/>
    </row>
    <row r="46" spans="1:16" x14ac:dyDescent="0.2">
      <c r="A46" s="79"/>
      <c r="B46" s="79"/>
      <c r="C46" s="79"/>
      <c r="D46" s="79"/>
      <c r="E46" s="79"/>
      <c r="F46" s="80"/>
      <c r="G46" s="79"/>
      <c r="H46" s="80"/>
      <c r="I46" s="79"/>
      <c r="J46" s="81"/>
      <c r="K46" s="79"/>
      <c r="L46" s="79"/>
      <c r="M46" s="79"/>
      <c r="N46" s="79"/>
      <c r="O46" s="79"/>
      <c r="P46" s="82"/>
    </row>
    <row r="47" spans="1:16" x14ac:dyDescent="0.2">
      <c r="A47" s="82"/>
      <c r="B47" s="82"/>
      <c r="C47" s="82"/>
      <c r="D47" s="82"/>
      <c r="E47" s="82"/>
      <c r="F47" s="146"/>
      <c r="G47" s="82"/>
      <c r="H47" s="146"/>
      <c r="I47" s="82"/>
      <c r="J47" s="147"/>
      <c r="K47" s="82"/>
      <c r="L47" s="82"/>
      <c r="M47" s="82"/>
      <c r="N47" s="82"/>
      <c r="O47" s="82"/>
      <c r="P47" s="82"/>
    </row>
    <row r="48" spans="1:16" x14ac:dyDescent="0.2">
      <c r="A48" s="82"/>
      <c r="B48" s="82"/>
      <c r="C48" s="82"/>
      <c r="D48" s="82"/>
      <c r="E48" s="82"/>
      <c r="F48" s="146"/>
      <c r="G48" s="82"/>
      <c r="H48" s="146"/>
      <c r="I48" s="82"/>
      <c r="J48" s="147"/>
      <c r="K48" s="82"/>
      <c r="L48" s="82"/>
      <c r="M48" s="82"/>
      <c r="N48" s="82"/>
      <c r="O48" s="82"/>
      <c r="P48" s="82"/>
    </row>
  </sheetData>
  <sheetProtection algorithmName="SHA-512" hashValue="6UBbqyYHlyS6Qh9n/WZVnAyUjADkyfzkQbBqYUn8eOKa/Ffp9xBVc3uyUrDlY5BGqAYDM7pbI+LNMzquzh+iZg==" saltValue="ZHqhcNnP8cLgj/9xTOD+ug==" spinCount="100000" sheet="1" objects="1" scenarios="1"/>
  <protectedRanges>
    <protectedRange sqref="B5:E5 H5:I5" name="Range1"/>
    <protectedRange sqref="D8:E40 A8:B40" name="Range2"/>
    <protectedRange sqref="F8:F40" name="Range3"/>
    <protectedRange sqref="D45" name="Range4"/>
    <protectedRange sqref="K8:M40" name="Range5"/>
  </protectedRanges>
  <mergeCells count="1">
    <mergeCell ref="K7:M7"/>
  </mergeCells>
  <dataValidations count="3">
    <dataValidation type="list" allowBlank="1" showInputMessage="1" showErrorMessage="1" sqref="C8:C40" xr:uid="{00000000-0002-0000-0200-000000000000}">
      <formula1>"Core,Specialty,Non-training"</formula1>
    </dataValidation>
    <dataValidation allowBlank="1" showInputMessage="1" showErrorMessage="1" sqref="B8:B40" xr:uid="{00000000-0002-0000-0200-000001000000}"/>
    <dataValidation type="date" allowBlank="1" showInputMessage="1" showErrorMessage="1" sqref="D8:E40" xr:uid="{00000000-0002-0000-0200-000002000000}">
      <formula1>36526</formula1>
      <formula2>73051</formula2>
    </dataValidation>
  </dataValidations>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roject_x002f__x0020_contract_x0020_end_x0020_date xmlns="2719f00f-e7c7-4644-9335-2eb4492b3158" xsi:nil="true"/>
    <_Source xmlns="http://schemas.microsoft.com/sharepoint/v3/fields" xsi:nil="true"/>
    <n28f509d9dbb4207aaac2d5237fd824c xmlns="2719f00f-e7c7-4644-9335-2eb4492b3158">
      <Terms xmlns="http://schemas.microsoft.com/office/infopath/2007/PartnerControls"/>
    </n28f509d9dbb4207aaac2d5237fd824c>
    <nda8ec7b2cf946a78e810f0c88677367 xmlns="2719f00f-e7c7-4644-9335-2eb4492b3158">
      <Terms xmlns="http://schemas.microsoft.com/office/infopath/2007/PartnerControls"/>
    </nda8ec7b2cf946a78e810f0c88677367>
    <lcf76f155ced4ddcb4097134ff3c332f xmlns="429a97ab-4b13-4cfb-8a1c-39ca33224a82">
      <Terms xmlns="http://schemas.microsoft.com/office/infopath/2007/PartnerControls"/>
    </lcf76f155ced4ddcb4097134ff3c332f>
    <e573b4bae68c4588b0874f5fe007eb4c xmlns="2719f00f-e7c7-4644-9335-2eb4492b3158">
      <Terms xmlns="http://schemas.microsoft.com/office/infopath/2007/PartnerControls">
        <TermInfo xmlns="http://schemas.microsoft.com/office/infopath/2007/PartnerControls">
          <TermName xmlns="http://schemas.microsoft.com/office/infopath/2007/PartnerControls">Training ＆ Quality</TermName>
          <TermId xmlns="http://schemas.microsoft.com/office/infopath/2007/PartnerControls">806b00ab-b8ef-4d66-8fe4-b0000b86cb51</TermId>
        </TermInfo>
      </Terms>
    </e573b4bae68c4588b0874f5fe007eb4c>
    <b5d3b8709a724f28ab33873e4ffc1f6e xmlns="2719f00f-e7c7-4644-9335-2eb4492b3158">
      <Terms xmlns="http://schemas.microsoft.com/office/infopath/2007/PartnerControls"/>
    </b5d3b8709a724f28ab33873e4ffc1f6e>
    <pdab18e7ecd144f3b9759fea61d7710e xmlns="2719f00f-e7c7-4644-9335-2eb4492b3158">
      <Terms xmlns="http://schemas.microsoft.com/office/infopath/2007/PartnerControls">
        <TermInfo xmlns="http://schemas.microsoft.com/office/infopath/2007/PartnerControls">
          <TermName xmlns="http://schemas.microsoft.com/office/infopath/2007/PartnerControls">Education ＆ Training</TermName>
          <TermId xmlns="http://schemas.microsoft.com/office/infopath/2007/PartnerControls">95236a0e-ba85-4212-9459-68145ca926be</TermId>
        </TermInfo>
      </Terms>
    </pdab18e7ecd144f3b9759fea61d7710e>
    <i5bd96cded1140dc8b87b700e23fa9b3 xmlns="2719f00f-e7c7-4644-9335-2eb4492b3158">
      <Terms xmlns="http://schemas.microsoft.com/office/infopath/2007/PartnerControls"/>
    </i5bd96cded1140dc8b87b700e23fa9b3>
    <TaxCatchAll xmlns="2719f00f-e7c7-4644-9335-2eb4492b3158">
      <Value>2</Value>
      <Value>1</Value>
    </TaxCatchAll>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63E07B1A3EC5E499136DBB0ACC57E26" ma:contentTypeVersion="31" ma:contentTypeDescription="Create a new document." ma:contentTypeScope="" ma:versionID="2809a2f6e82ceb2808e94a5400c8c151">
  <xsd:schema xmlns:xsd="http://www.w3.org/2001/XMLSchema" xmlns:xs="http://www.w3.org/2001/XMLSchema" xmlns:p="http://schemas.microsoft.com/office/2006/metadata/properties" xmlns:ns2="2719f00f-e7c7-4644-9335-2eb4492b3158" xmlns:ns3="http://schemas.microsoft.com/sharepoint/v3/fields" xmlns:ns4="429a97ab-4b13-4cfb-8a1c-39ca33224a82" targetNamespace="http://schemas.microsoft.com/office/2006/metadata/properties" ma:root="true" ma:fieldsID="3c0541ec0b4b52a3583111e4cc6b0d30" ns2:_="" ns3:_="" ns4:_="">
    <xsd:import namespace="2719f00f-e7c7-4644-9335-2eb4492b3158"/>
    <xsd:import namespace="http://schemas.microsoft.com/sharepoint/v3/fields"/>
    <xsd:import namespace="429a97ab-4b13-4cfb-8a1c-39ca33224a82"/>
    <xsd:element name="properties">
      <xsd:complexType>
        <xsd:sequence>
          <xsd:element name="documentManagement">
            <xsd:complexType>
              <xsd:all>
                <xsd:element ref="ns2:i5bd96cded1140dc8b87b700e23fa9b3" minOccurs="0"/>
                <xsd:element ref="ns2:TaxCatchAll" minOccurs="0"/>
                <xsd:element ref="ns2:e573b4bae68c4588b0874f5fe007eb4c" minOccurs="0"/>
                <xsd:element ref="ns2:pdab18e7ecd144f3b9759fea61d7710e" minOccurs="0"/>
                <xsd:element ref="ns2:n28f509d9dbb4207aaac2d5237fd824c" minOccurs="0"/>
                <xsd:element ref="ns2:b5d3b8709a724f28ab33873e4ffc1f6e" minOccurs="0"/>
                <xsd:element ref="ns2:Project_x002f__x0020_contract_x0020_end_x0020_date" minOccurs="0"/>
                <xsd:element ref="ns2:nda8ec7b2cf946a78e810f0c88677367" minOccurs="0"/>
                <xsd:element ref="ns3:_Source" minOccurs="0"/>
                <xsd:element ref="ns4:MediaServiceMetadata" minOccurs="0"/>
                <xsd:element ref="ns4:MediaServiceFastMetadata" minOccurs="0"/>
                <xsd:element ref="ns4:MediaServiceDateTaken" minOccurs="0"/>
                <xsd:element ref="ns4:MediaLengthInSeconds" minOccurs="0"/>
                <xsd:element ref="ns4:MediaServiceAutoKeyPoints" minOccurs="0"/>
                <xsd:element ref="ns4:MediaServiceKeyPoints" minOccurs="0"/>
                <xsd:element ref="ns2:SharedWithUsers" minOccurs="0"/>
                <xsd:element ref="ns2:SharedWithDetails" minOccurs="0"/>
                <xsd:element ref="ns4:lcf76f155ced4ddcb4097134ff3c332f" minOccurs="0"/>
                <xsd:element ref="ns4:MediaServiceOCR" minOccurs="0"/>
                <xsd:element ref="ns4:MediaServiceGenerationTime" minOccurs="0"/>
                <xsd:element ref="ns4:MediaServiceEventHashCode" minOccurs="0"/>
                <xsd:element ref="ns4:MediaServiceObjectDetectorVersions" minOccurs="0"/>
                <xsd:element ref="ns4:MediaServiceLocation"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719f00f-e7c7-4644-9335-2eb4492b3158" elementFormDefault="qualified">
    <xsd:import namespace="http://schemas.microsoft.com/office/2006/documentManagement/types"/>
    <xsd:import namespace="http://schemas.microsoft.com/office/infopath/2007/PartnerControls"/>
    <xsd:element name="i5bd96cded1140dc8b87b700e23fa9b3" ma:index="9" nillable="true" ma:taxonomy="true" ma:internalName="i5bd96cded1140dc8b87b700e23fa9b3" ma:taxonomyFieldName="Business_x0020_Activity" ma:displayName="Business Activity" ma:default="" ma:fieldId="{25bd96cd-ed11-40dc-8b87-b700e23fa9b3}" ma:sspId="72c748ba-2422-442a-8da0-8c3a11393106" ma:termSetId="281f97d3-173f-40b8-9fc1-2bb96af60e0e"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868f6ba5-0446-4e5c-a5c3-34c9c40194aa}" ma:internalName="TaxCatchAll" ma:showField="CatchAllData" ma:web="2719f00f-e7c7-4644-9335-2eb4492b3158">
      <xsd:complexType>
        <xsd:complexContent>
          <xsd:extension base="dms:MultiChoiceLookup">
            <xsd:sequence>
              <xsd:element name="Value" type="dms:Lookup" maxOccurs="unbounded" minOccurs="0" nillable="true"/>
            </xsd:sequence>
          </xsd:extension>
        </xsd:complexContent>
      </xsd:complexType>
    </xsd:element>
    <xsd:element name="e573b4bae68c4588b0874f5fe007eb4c" ma:index="12" nillable="true" ma:taxonomy="true" ma:internalName="e573b4bae68c4588b0874f5fe007eb4c" ma:taxonomyFieldName="Business_x0020_Function" ma:displayName="Business Function" ma:default="1;#Training ＆ Quality|806b00ab-b8ef-4d66-8fe4-b0000b86cb51" ma:fieldId="{e573b4ba-e68c-4588-b087-4f5fe007eb4c}" ma:sspId="72c748ba-2422-442a-8da0-8c3a11393106" ma:termSetId="1a054ad0-931e-4bb0-a70b-dc33d2e19bcb" ma:anchorId="95236a0e-ba85-4212-9459-68145ca926be" ma:open="false" ma:isKeyword="false">
      <xsd:complexType>
        <xsd:sequence>
          <xsd:element ref="pc:Terms" minOccurs="0" maxOccurs="1"/>
        </xsd:sequence>
      </xsd:complexType>
    </xsd:element>
    <xsd:element name="pdab18e7ecd144f3b9759fea61d7710e" ma:index="14" nillable="true" ma:taxonomy="true" ma:internalName="pdab18e7ecd144f3b9759fea61d7710e" ma:taxonomyFieldName="Division" ma:displayName="Division" ma:default="2;#Education ＆ Training|95236a0e-ba85-4212-9459-68145ca926be" ma:fieldId="{9dab18e7-ecd1-44f3-b975-9fea61d7710e}" ma:sspId="72c748ba-2422-442a-8da0-8c3a11393106" ma:termSetId="1a054ad0-931e-4bb0-a70b-dc33d2e19bcb" ma:anchorId="00000000-0000-0000-0000-000000000000" ma:open="false" ma:isKeyword="false">
      <xsd:complexType>
        <xsd:sequence>
          <xsd:element ref="pc:Terms" minOccurs="0" maxOccurs="1"/>
        </xsd:sequence>
      </xsd:complexType>
    </xsd:element>
    <xsd:element name="n28f509d9dbb4207aaac2d5237fd824c" ma:index="16" nillable="true" ma:taxonomy="true" ma:internalName="n28f509d9dbb4207aaac2d5237fd824c" ma:taxonomyFieldName="Document_x0020_status" ma:displayName="Document status" ma:default="" ma:fieldId="{728f509d-9dbb-4207-aaac-2d5237fd824c}" ma:sspId="72c748ba-2422-442a-8da0-8c3a11393106" ma:termSetId="81537ae4-bb63-4a0b-b036-a59c8bb24956" ma:anchorId="00000000-0000-0000-0000-000000000000" ma:open="false" ma:isKeyword="false">
      <xsd:complexType>
        <xsd:sequence>
          <xsd:element ref="pc:Terms" minOccurs="0" maxOccurs="1"/>
        </xsd:sequence>
      </xsd:complexType>
    </xsd:element>
    <xsd:element name="b5d3b8709a724f28ab33873e4ffc1f6e" ma:index="18" nillable="true" ma:taxonomy="true" ma:internalName="b5d3b8709a724f28ab33873e4ffc1f6e" ma:taxonomyFieldName="Information_x0020_type" ma:displayName="Information type" ma:default="" ma:fieldId="{b5d3b870-9a72-4f28-ab33-873e4ffc1f6e}" ma:sspId="72c748ba-2422-442a-8da0-8c3a11393106" ma:termSetId="7c5dc89c-5a38-404b-b798-27b2a4c32a36" ma:anchorId="00000000-0000-0000-0000-000000000000" ma:open="false" ma:isKeyword="false">
      <xsd:complexType>
        <xsd:sequence>
          <xsd:element ref="pc:Terms" minOccurs="0" maxOccurs="1"/>
        </xsd:sequence>
      </xsd:complexType>
    </xsd:element>
    <xsd:element name="Project_x002f__x0020_contract_x0020_end_x0020_date" ma:index="19" nillable="true" ma:displayName="Project/ contract end date" ma:format="DateOnly" ma:internalName="Project_x002F__x0020_contract_x0020_end_x0020_date">
      <xsd:simpleType>
        <xsd:restriction base="dms:DateTime"/>
      </xsd:simpleType>
    </xsd:element>
    <xsd:element name="nda8ec7b2cf946a78e810f0c88677367" ma:index="21" nillable="true" ma:taxonomy="true" ma:internalName="nda8ec7b2cf946a78e810f0c88677367" ma:taxonomyFieldName="Project_x002F__x0020_contract_x0020_status" ma:displayName="Project/ contract status" ma:default="" ma:fieldId="{7da8ec7b-2cf9-46a7-8e81-0f0c88677367}" ma:sspId="72c748ba-2422-442a-8da0-8c3a11393106" ma:termSetId="6fb53340-93dd-45ae-88d8-d63e0eb70bfd" ma:anchorId="00000000-0000-0000-0000-000000000000" ma:open="false" ma:isKeyword="false">
      <xsd:complexType>
        <xsd:sequence>
          <xsd:element ref="pc:Terms" minOccurs="0" maxOccurs="1"/>
        </xsd:sequence>
      </xsd:complexType>
    </xsd:element>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ource" ma:index="22" nillable="true" ma:displayName="Source filepath" ma:description="References to resources from which this resource was derived" ma:internalName="_Sourc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29a97ab-4b13-4cfb-8a1c-39ca33224a82" elementFormDefault="qualified">
    <xsd:import namespace="http://schemas.microsoft.com/office/2006/documentManagement/types"/>
    <xsd:import namespace="http://schemas.microsoft.com/office/infopath/2007/PartnerControls"/>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ServiceDateTaken" ma:index="25" nillable="true" ma:displayName="MediaServiceDateTaken" ma:hidden="true" ma:internalName="MediaServiceDateTaken" ma:readOnly="true">
      <xsd:simpleType>
        <xsd:restriction base="dms:Text"/>
      </xsd:simpleType>
    </xsd:element>
    <xsd:element name="MediaLengthInSeconds" ma:index="26" nillable="true" ma:displayName="MediaLengthInSeconds" ma:hidden="true" ma:internalName="MediaLengthInSeconds" ma:readOnly="true">
      <xsd:simpleType>
        <xsd:restriction base="dms:Unknown"/>
      </xsd:simpleType>
    </xsd:element>
    <xsd:element name="MediaServiceAutoKeyPoints" ma:index="27" nillable="true" ma:displayName="MediaServiceAutoKeyPoints" ma:hidden="true" ma:internalName="MediaServiceAutoKeyPoints" ma:readOnly="true">
      <xsd:simpleType>
        <xsd:restriction base="dms:Note"/>
      </xsd:simpleType>
    </xsd:element>
    <xsd:element name="MediaServiceKeyPoints" ma:index="28" nillable="true" ma:displayName="KeyPoints" ma:internalName="MediaServiceKeyPoints" ma:readOnly="true">
      <xsd:simpleType>
        <xsd:restriction base="dms:Note">
          <xsd:maxLength value="255"/>
        </xsd:restriction>
      </xsd:simpleType>
    </xsd:element>
    <xsd:element name="lcf76f155ced4ddcb4097134ff3c332f" ma:index="32" nillable="true" ma:taxonomy="true" ma:internalName="lcf76f155ced4ddcb4097134ff3c332f" ma:taxonomyFieldName="MediaServiceImageTags" ma:displayName="Image Tags" ma:readOnly="false" ma:fieldId="{5cf76f15-5ced-4ddc-b409-7134ff3c332f}" ma:taxonomyMulti="true" ma:sspId="72c748ba-2422-442a-8da0-8c3a11393106" ma:termSetId="09814cd3-568e-fe90-9814-8d621ff8fb84" ma:anchorId="fba54fb3-c3e1-fe81-a776-ca4b69148c4d" ma:open="true" ma:isKeyword="false">
      <xsd:complexType>
        <xsd:sequence>
          <xsd:element ref="pc:Terms" minOccurs="0" maxOccurs="1"/>
        </xsd:sequence>
      </xsd:complexType>
    </xsd:element>
    <xsd:element name="MediaServiceOCR" ma:index="33" nillable="true" ma:displayName="Extracted Text" ma:internalName="MediaServiceOCR" ma:readOnly="true">
      <xsd:simpleType>
        <xsd:restriction base="dms:Note">
          <xsd:maxLength value="255"/>
        </xsd:restriction>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ObjectDetectorVersions" ma:index="36" nillable="true" ma:displayName="MediaServiceObjectDetectorVersions" ma:description="" ma:hidden="true" ma:indexed="true" ma:internalName="MediaServiceObjectDetectorVersions" ma:readOnly="true">
      <xsd:simpleType>
        <xsd:restriction base="dms:Text"/>
      </xsd:simpleType>
    </xsd:element>
    <xsd:element name="MediaServiceLocation" ma:index="37" nillable="true" ma:displayName="Location" ma:description="" ma:indexed="true" ma:internalName="MediaServiceLocation" ma:readOnly="true">
      <xsd:simpleType>
        <xsd:restriction base="dms:Text"/>
      </xsd:simpleType>
    </xsd:element>
    <xsd:element name="MediaServiceSearchProperties" ma:index="38"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36ED9CE-943D-45F6-A62D-4B4B8410F2AC}">
  <ds:schemaRefs>
    <ds:schemaRef ds:uri="http://schemas.microsoft.com/office/2006/metadata/properties"/>
    <ds:schemaRef ds:uri="http://schemas.microsoft.com/office/infopath/2007/PartnerControls"/>
    <ds:schemaRef ds:uri="2719f00f-e7c7-4644-9335-2eb4492b3158"/>
    <ds:schemaRef ds:uri="http://schemas.microsoft.com/sharepoint/v3/fields"/>
    <ds:schemaRef ds:uri="429a97ab-4b13-4cfb-8a1c-39ca33224a82"/>
  </ds:schemaRefs>
</ds:datastoreItem>
</file>

<file path=customXml/itemProps2.xml><?xml version="1.0" encoding="utf-8"?>
<ds:datastoreItem xmlns:ds="http://schemas.openxmlformats.org/officeDocument/2006/customXml" ds:itemID="{2D97FFE7-4F32-4163-9491-AC456ECFE0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719f00f-e7c7-4644-9335-2eb4492b3158"/>
    <ds:schemaRef ds:uri="http://schemas.microsoft.com/sharepoint/v3/fields"/>
    <ds:schemaRef ds:uri="429a97ab-4b13-4cfb-8a1c-39ca33224a8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35220E5-403F-4FF4-A337-3BA94230290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Training Progression Guide</vt:lpstr>
      <vt:lpstr>Example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RCPCH</dc:creator>
  <cp:keywords/>
  <dc:description/>
  <cp:lastModifiedBy>Ben Harper</cp:lastModifiedBy>
  <cp:revision/>
  <dcterms:created xsi:type="dcterms:W3CDTF">2005-01-28T17:12:19Z</dcterms:created>
  <dcterms:modified xsi:type="dcterms:W3CDTF">2025-03-10T09:29:04Z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0x010100A63E07B1A3EC5E499136DBB0ACC57E26</vt:lpwstr>
  </property>
  <property fmtid="{D5CDD505-2E9C-101B-9397-08002B2CF9AE}" pid="3" name="Document status">
    <vt:lpwstr/>
  </property>
  <property fmtid="{D5CDD505-2E9C-101B-9397-08002B2CF9AE}" pid="4" name="MediaServiceImageTags">
    <vt:lpwstr/>
  </property>
  <property fmtid="{D5CDD505-2E9C-101B-9397-08002B2CF9AE}" pid="5" name="Business Activity">
    <vt:lpwstr/>
  </property>
  <property fmtid="{D5CDD505-2E9C-101B-9397-08002B2CF9AE}" pid="6" name="Business Function">
    <vt:lpwstr>1;#Training ＆ Quality|806b00ab-b8ef-4d66-8fe4-b0000b86cb51</vt:lpwstr>
  </property>
  <property fmtid="{D5CDD505-2E9C-101B-9397-08002B2CF9AE}" pid="7" name="Project/ contract status">
    <vt:lpwstr/>
  </property>
  <property fmtid="{D5CDD505-2E9C-101B-9397-08002B2CF9AE}" pid="8" name="Division">
    <vt:lpwstr>2;#Education ＆ Training|95236a0e-ba85-4212-9459-68145ca926be</vt:lpwstr>
  </property>
  <property fmtid="{D5CDD505-2E9C-101B-9397-08002B2CF9AE}" pid="9" name="Information type">
    <vt:lpwstr/>
  </property>
  <property fmtid="{D5CDD505-2E9C-101B-9397-08002B2CF9AE}" pid="10" name="Business_x0020_Activity">
    <vt:lpwstr/>
  </property>
  <property fmtid="{D5CDD505-2E9C-101B-9397-08002B2CF9AE}" pid="11" name="Document_x0020_status">
    <vt:lpwstr/>
  </property>
  <property fmtid="{D5CDD505-2E9C-101B-9397-08002B2CF9AE}" pid="12" name="Project_x002F__x0020_contract_x0020_status">
    <vt:lpwstr/>
  </property>
  <property fmtid="{D5CDD505-2E9C-101B-9397-08002B2CF9AE}" pid="13" name="Information_x0020_type">
    <vt:lpwstr/>
  </property>
  <property fmtid="{D5CDD505-2E9C-101B-9397-08002B2CF9AE}" pid="14" name="Business_x0020_Function">
    <vt:lpwstr>1;#Training ＆ Quality|806b00ab-b8ef-4d66-8fe4-b0000b86cb51</vt:lpwstr>
  </property>
</Properties>
</file>